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utente-pc\Documenti\Ambra\ANAC\2022\"/>
    </mc:Choice>
  </mc:AlternateContent>
  <xr:revisionPtr revIDLastSave="0" documentId="13_ncr:1_{CF100BBC-15B1-43FC-80B1-A89695B856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1" sheetId="1" r:id="rId1"/>
  </sheets>
  <externalReferences>
    <externalReference r:id="rId2"/>
  </externalReferences>
  <definedNames>
    <definedName name="CONTRAENTE">'[1]dati di base'!$A$1:$A$19</definedName>
  </definedNames>
  <calcPr calcId="191029"/>
</workbook>
</file>

<file path=xl/calcChain.xml><?xml version="1.0" encoding="utf-8"?>
<calcChain xmlns="http://schemas.openxmlformats.org/spreadsheetml/2006/main">
  <c r="T84" i="1" l="1"/>
  <c r="T97" i="1"/>
  <c r="T95" i="1"/>
  <c r="T76" i="1"/>
  <c r="T80" i="1"/>
  <c r="T79" i="1"/>
  <c r="T77" i="1"/>
  <c r="T72" i="1"/>
  <c r="T71" i="1"/>
  <c r="T69" i="1"/>
  <c r="T68" i="1"/>
  <c r="T67" i="1"/>
  <c r="T66" i="1"/>
  <c r="T64" i="1"/>
  <c r="T65" i="1"/>
  <c r="T63" i="1"/>
  <c r="T62" i="1"/>
  <c r="T59" i="1"/>
  <c r="T58" i="1"/>
  <c r="T56" i="1"/>
  <c r="T52" i="1"/>
  <c r="T50" i="1"/>
  <c r="T48" i="1"/>
  <c r="T47" i="1"/>
  <c r="T45" i="1" l="1"/>
  <c r="T43" i="1"/>
  <c r="T61" i="1"/>
  <c r="T35" i="1"/>
  <c r="T34" i="1"/>
  <c r="T44" i="1" l="1"/>
  <c r="T102" i="1"/>
  <c r="T53" i="1"/>
  <c r="T32" i="1"/>
  <c r="T78" i="1" l="1"/>
  <c r="T57" i="1"/>
  <c r="T49" i="1"/>
  <c r="T51" i="1"/>
  <c r="T46" i="1"/>
  <c r="Q23" i="1" l="1"/>
</calcChain>
</file>

<file path=xl/sharedStrings.xml><?xml version="1.0" encoding="utf-8"?>
<sst xmlns="http://schemas.openxmlformats.org/spreadsheetml/2006/main" count="960" uniqueCount="482">
  <si>
    <t>Struttura Proponente</t>
  </si>
  <si>
    <t>PARTECIPANTI</t>
  </si>
  <si>
    <t>AGGIUDICATARIO</t>
  </si>
  <si>
    <t>Raggruppamento Partecipanti</t>
  </si>
  <si>
    <t>Partecipante</t>
  </si>
  <si>
    <t>Raggruppamento Aggiudicatario</t>
  </si>
  <si>
    <t>Aggiudicatario</t>
  </si>
  <si>
    <t>CIG</t>
  </si>
  <si>
    <t>codiceFiscaleProp</t>
  </si>
  <si>
    <t>denominazione</t>
  </si>
  <si>
    <t>oggetto</t>
  </si>
  <si>
    <t>sceltaContraente</t>
  </si>
  <si>
    <t>identificativoRaggruppamento</t>
  </si>
  <si>
    <t>codiceFiscale</t>
  </si>
  <si>
    <t>identificativoFiscaleEstero</t>
  </si>
  <si>
    <t>ragioneSociale</t>
  </si>
  <si>
    <t>ruolo</t>
  </si>
  <si>
    <t>identificativoRaggruppamentoAggiudicatario</t>
  </si>
  <si>
    <t>dataInizio</t>
  </si>
  <si>
    <t>dataUltimazione</t>
  </si>
  <si>
    <t>importoSommeLiquidate</t>
  </si>
  <si>
    <t>annoRiferimento</t>
  </si>
  <si>
    <t>Codice Identificativo Gara rilasciato dall’Autorità</t>
  </si>
  <si>
    <t>Codice fiscale della Stazione Appaltante responsabile del procedimento di scelta del contraente</t>
  </si>
  <si>
    <t>Denominazione della Stazione Appaltante responsabile del procedimento di scelta del contraente</t>
  </si>
  <si>
    <t>Oggetto del lotto identificato dal CIG</t>
  </si>
  <si>
    <t>Procedura di scelta del contraente</t>
  </si>
  <si>
    <t>descrizione raggruppamento partecipanti</t>
  </si>
  <si>
    <t>Codice fiscale OE partecipante alla procedura di scelta del contraente</t>
  </si>
  <si>
    <t>Identificativo fiscale OE estero partecipante alla procedura di scelta del contraente</t>
  </si>
  <si>
    <t>Ragione sociale OE partecipante alla procedura di scelta del contraente</t>
  </si>
  <si>
    <t>Ruolo in caso di partecipazione in associazione con altri soggetti</t>
  </si>
  <si>
    <t>descrizione raggruppamento aggiudicatari</t>
  </si>
  <si>
    <t>Codice fiscale OE aggiudicatario della procedura di scelta del contraente</t>
  </si>
  <si>
    <t>Importo di aggiudicazione al lordo degli oneri di sicurezza ed al netto dell’IVA</t>
  </si>
  <si>
    <t>Data di effettivo inizio lavori, servizi o forniture</t>
  </si>
  <si>
    <t>Data di ultimazione lavori, servizi o forniture</t>
  </si>
  <si>
    <t>Importo complessivo dell’appalto al netto dell’IVA</t>
  </si>
  <si>
    <t>Anno di riferimento del lotto</t>
  </si>
  <si>
    <t>Esattamente 10 caratteri</t>
  </si>
  <si>
    <t>Codice fiscale valido di lunghezza 11</t>
  </si>
  <si>
    <t>Massimo 250 caratteri</t>
  </si>
  <si>
    <t>Indicare uno fra i seguenti:
01-PROCEDURA APERTA
02-PROCEDURA RISTRETTA
03-PROCEDURA NEGOZIATA PREVIA PUBBLICAZIONE DEL BANDO
04-PROCEDURA NEGOZIATA SENZA PREVIA PUBBLICAZIONE DEL BANDO
05-DIALOGO COMPETITIVO
06-PROCEDURA NEGOZIATA SENZA PREVIA INDIZIONE DI  GARA ART. 221 D.LGS. 163/2006
07-SISTEMA DINAMICO DI ACQUISIZIONE
08-AFFIDAMENTO IN ECONOMIA - COTTIMO FIDUCIARIO
14-PROCEDURA SELETTIVA EX ART 238 C.7, D.LGS. 163/2006
17-AFFIDAMENTO DIRETTO EX ART. 5 DELLA LEGGE N.381/91
21-PROCEDURA RISTRETTA DERIVANTE DA AVVISI CON CUI SI INDICE LA GARA
22-PROCEDURA NEGOZIATA DERIVANTE DA AVVISI CON CUI SI INDICE LA GARA
23-AFFIDAMENTO IN ECONOMIA - AFFIDAMENTO DIRETTO
24-AFFIDAMENTO DIRETTO A SOCIETA' IN HOUSE
25-AFFIDAMENTO DIRETTO A SOCIETA' RAGGRUPPATE/CONSORZIATE O CONTROLLATE NELLE CONCESSIONI DI LL.PP
26-AFFIDAMENTO DIRETTO IN ADESIONE AD ACCORDO QUADRO/CONVENZIONE
27-CONFRONTO COMPETITIVO IN ADESIONE AD ACCORDO QUADRO/CONVENZIONE
28-PROCEDURA AI SENSI DEI REGOLAMENTI DEGLI ORGANI COSTITUZIONALI</t>
  </si>
  <si>
    <t>Codice fiscale valido di lunghezza 11 oppure 16</t>
  </si>
  <si>
    <t>Indicare uno fra i seguenti:
01-MANDANTE
02-MANDATARIA
03-ASSOCIATA
04-CAPOGRUPPO
05-CONSORZIATA</t>
  </si>
  <si>
    <t>Numerico lunghezza fissa 4 caratteri numerici (es. 2013)</t>
  </si>
  <si>
    <t>02315390985</t>
  </si>
  <si>
    <t>Server s.r.l.</t>
  </si>
  <si>
    <t>AFFIDAMENTO DIRETTO EX ART. 5 DELLA LEGGE 381/91</t>
  </si>
  <si>
    <t>Z2328F49E9</t>
  </si>
  <si>
    <t>incarico CSE riqualificazione scuola materna Capitanio</t>
  </si>
  <si>
    <t>Z922A29604</t>
  </si>
  <si>
    <t>collaudo opere elettromeccaniche depuratore Verolanuova</t>
  </si>
  <si>
    <t>ZE92A296EA</t>
  </si>
  <si>
    <t>collaudo statico nuovo impianto di depurazione</t>
  </si>
  <si>
    <t>Z172A5D4A8</t>
  </si>
  <si>
    <t xml:space="preserve">assistenza archeologica scavi e indagini cantiere nuovo depuratore </t>
  </si>
  <si>
    <t>ZD22A85161</t>
  </si>
  <si>
    <t>collaudo tecnico amministrativo nuovo depuratore</t>
  </si>
  <si>
    <t xml:space="preserve">STUDIO TECNICO GITTI </t>
  </si>
  <si>
    <t>08/07/2019</t>
  </si>
  <si>
    <t>GTTMHL87M31D918X</t>
  </si>
  <si>
    <t>NDRMLE47H28F205Y</t>
  </si>
  <si>
    <t>ING.ANDREONI EMILIO</t>
  </si>
  <si>
    <t>14/10/2019</t>
  </si>
  <si>
    <t>03416530982</t>
  </si>
  <si>
    <t>STUDIO FORTI S.R.L.</t>
  </si>
  <si>
    <t>25/07/2019</t>
  </si>
  <si>
    <t>07/11/2019</t>
  </si>
  <si>
    <t>01282410032</t>
  </si>
  <si>
    <t>ST.DI RICERCA ARCHEOLOGICA</t>
  </si>
  <si>
    <t>10/10/2019</t>
  </si>
  <si>
    <t>importo Aggiudicazione</t>
  </si>
  <si>
    <t>Z622BE2547</t>
  </si>
  <si>
    <t>outsourcing attività varie distribuzione gas anni 2020/2021</t>
  </si>
  <si>
    <t>ZD42BE259C</t>
  </si>
  <si>
    <t>outsourcing servizio di settlement e vettoriamento anno 2020/2021</t>
  </si>
  <si>
    <t>ZA52BE26AB</t>
  </si>
  <si>
    <t>Z462BE2789</t>
  </si>
  <si>
    <t>servizio di asp e manutenzione software digas 2020/2021</t>
  </si>
  <si>
    <t>compliance regolatoria e gestionale portale SII 2020/2021</t>
  </si>
  <si>
    <t>Z9A2BFD512</t>
  </si>
  <si>
    <t>determinazione valore ramo d'azienda fognatura e depurazione</t>
  </si>
  <si>
    <t>DIRETTO EX ART. 5 DELLA LEGGE 381/91</t>
  </si>
  <si>
    <t>ZB52D0C80F</t>
  </si>
  <si>
    <t>perizia suppletiva e di variante nuovo sistema depurativo e fognario</t>
  </si>
  <si>
    <t>Z842D441DD</t>
  </si>
  <si>
    <t>ZBB2D4FF36</t>
  </si>
  <si>
    <t>servizio telelettura contatori gas elettronici</t>
  </si>
  <si>
    <t>Z4A2FA0361</t>
  </si>
  <si>
    <t>CPL CONCORDIA SOC. COOP.</t>
  </si>
  <si>
    <t>00154950364</t>
  </si>
  <si>
    <t>servizio call center pronto intervento 2021/2022</t>
  </si>
  <si>
    <t>nuovo modulo software Digas 2020/2021</t>
  </si>
  <si>
    <t>01/01/2020</t>
  </si>
  <si>
    <t>31/12/2022</t>
  </si>
  <si>
    <t>01/01/2021</t>
  </si>
  <si>
    <t>31/12/2021</t>
  </si>
  <si>
    <t>01/03/2020</t>
  </si>
  <si>
    <t>01/06/2020</t>
  </si>
  <si>
    <t>G-CORPORATE ADVISORY SRL</t>
  </si>
  <si>
    <t>07408520968</t>
  </si>
  <si>
    <t>28/02/2021</t>
  </si>
  <si>
    <t>ZANARDI INGEGNERIA S.R.L.</t>
  </si>
  <si>
    <t>03168080988</t>
  </si>
  <si>
    <t>20/05/2020</t>
  </si>
  <si>
    <t>2019</t>
  </si>
  <si>
    <t>AFFIDAMENTO DIRETTO</t>
  </si>
  <si>
    <t>01608340178</t>
  </si>
  <si>
    <t>lavori supplementari del nuovo sistema depurativo e fognario del Comune di Verolanuova</t>
  </si>
  <si>
    <t>PROCEDURA NEGOZIATA SENZA PUBBLICAZIONE DI BANDO</t>
  </si>
  <si>
    <t>00226710168</t>
  </si>
  <si>
    <t>GIUDICI SPA</t>
  </si>
  <si>
    <t>ASSOCIAZ. TEMP. DI IMPRESE:</t>
  </si>
  <si>
    <t>03546100987</t>
  </si>
  <si>
    <t>F.L. COSTRUZIONI SRL</t>
  </si>
  <si>
    <t>OLLI SCAVI SR.L.</t>
  </si>
  <si>
    <t>01/06/20</t>
  </si>
  <si>
    <t>RESIDUI 2019</t>
  </si>
  <si>
    <t>RESIDUI 2020</t>
  </si>
  <si>
    <t>Z9C2FF5BAA</t>
  </si>
  <si>
    <t>riparazione escavatore Mecalac</t>
  </si>
  <si>
    <t>03054090984</t>
  </si>
  <si>
    <t>ZANON &amp; ORMAC SRL</t>
  </si>
  <si>
    <t>22/12/2020</t>
  </si>
  <si>
    <t>ZE730B7883</t>
  </si>
  <si>
    <t>Z5A31EE99B</t>
  </si>
  <si>
    <t>Z5D345567A</t>
  </si>
  <si>
    <t>Z0334775E9</t>
  </si>
  <si>
    <t>linea dati e fonia</t>
  </si>
  <si>
    <t>MY NET S.R.L.</t>
  </si>
  <si>
    <t>01762150207</t>
  </si>
  <si>
    <t>direzione lavori ingresso Capitanio</t>
  </si>
  <si>
    <t>VISENDA LUIGI</t>
  </si>
  <si>
    <t>collaudo statico riqualificazione scuola materna capitanio</t>
  </si>
  <si>
    <t>03043390172</t>
  </si>
  <si>
    <t>consulenza tecnica servizio gas</t>
  </si>
  <si>
    <t>01/01/2022</t>
  </si>
  <si>
    <t>CONSULTINGAS SRL</t>
  </si>
  <si>
    <t>03317900169</t>
  </si>
  <si>
    <t>acquisto nuove sedute per ufficio</t>
  </si>
  <si>
    <t>FARAM SPA</t>
  </si>
  <si>
    <t>03550130243</t>
  </si>
  <si>
    <t>ZF4349916A</t>
  </si>
  <si>
    <t>31/07/2021</t>
  </si>
  <si>
    <t xml:space="preserve">contratto trasferito ad Acque Bresciane spa nell'ambito della cessione del ramo d'azienda idrico </t>
  </si>
  <si>
    <t>IL GABBIANO COOP SOCIALE</t>
  </si>
  <si>
    <t>00259338887</t>
  </si>
  <si>
    <t>GSP GBT 57T22 B157V</t>
  </si>
  <si>
    <t>GASPARINI GIANBATTISTA</t>
  </si>
  <si>
    <t>DIRETTO EX ART. 5 DELLA LEGGE 381/145</t>
  </si>
  <si>
    <t>servizio manutenzione e pulizia strade, verde pubblico, servizio tecnico amministrativo</t>
  </si>
  <si>
    <t>ESSERE COOPERATIVA SOCIALE</t>
  </si>
  <si>
    <t>03811990989</t>
  </si>
  <si>
    <t>POLIEKO SOC.COOPERATIVA</t>
  </si>
  <si>
    <t>02135320170</t>
  </si>
  <si>
    <t>IL GELSO COOP SOC. ONLUS</t>
  </si>
  <si>
    <t>03350580175</t>
  </si>
  <si>
    <t>TEMPO LIBERO SOC.COOP.SOCIALE</t>
  </si>
  <si>
    <t>02891720175</t>
  </si>
  <si>
    <t>01/10/2021</t>
  </si>
  <si>
    <t>30/09/2022</t>
  </si>
  <si>
    <t>02315390986</t>
  </si>
  <si>
    <t>RESIDUI 2021</t>
  </si>
  <si>
    <t>ZB834BD077</t>
  </si>
  <si>
    <t xml:space="preserve">SERVER S.R.L. </t>
  </si>
  <si>
    <t>sostituzione flussostato impianto di odorizzazione</t>
  </si>
  <si>
    <t>Z6934BE35F</t>
  </si>
  <si>
    <t>acquisto mascherine FFP2</t>
  </si>
  <si>
    <t>FARMODERN S.R.L.</t>
  </si>
  <si>
    <t>09939050150</t>
  </si>
  <si>
    <t>13/01/2022</t>
  </si>
  <si>
    <t>10/01/2022</t>
  </si>
  <si>
    <t>Z2734C6A89</t>
  </si>
  <si>
    <t>servizio outsourcing SII</t>
  </si>
  <si>
    <t>31/12/2023</t>
  </si>
  <si>
    <t>Z0534C6B2D</t>
  </si>
  <si>
    <t>serv.vettoriamento, bilanciamento, UTF 2022-2023</t>
  </si>
  <si>
    <t>Z4734C6D47</t>
  </si>
  <si>
    <t>serv.ASP-SNC-MODULI 2022/2023</t>
  </si>
  <si>
    <t>Z2134DBD24</t>
  </si>
  <si>
    <t xml:space="preserve">acquisto e riparazione macchine edili </t>
  </si>
  <si>
    <t>SCAMA</t>
  </si>
  <si>
    <t>19/01/2022</t>
  </si>
  <si>
    <t>Z0B34F4D20</t>
  </si>
  <si>
    <t>manutenzione trattore</t>
  </si>
  <si>
    <t>26/01/2022</t>
  </si>
  <si>
    <t>ZB6350D261</t>
  </si>
  <si>
    <t>fornitura odorizzante e analisi gascromatografiche</t>
  </si>
  <si>
    <t>PIETRO FIORENTINI</t>
  </si>
  <si>
    <t>02/02/2022</t>
  </si>
  <si>
    <t>ZB8351AA9F</t>
  </si>
  <si>
    <t>acquisto e noleggio attrezzature edili</t>
  </si>
  <si>
    <t>07/02/2022</t>
  </si>
  <si>
    <t>ZF63532520</t>
  </si>
  <si>
    <t>prestazione assistenza contabile</t>
  </si>
  <si>
    <t>STUDIO PAPA-CARLOTTI</t>
  </si>
  <si>
    <t>ZA13554BCA</t>
  </si>
  <si>
    <t>manutenzione automezzi</t>
  </si>
  <si>
    <t>23/02/2022</t>
  </si>
  <si>
    <t>ZB63556319</t>
  </si>
  <si>
    <t>acquisto materiale vario di consumo</t>
  </si>
  <si>
    <t>Z4035757B0</t>
  </si>
  <si>
    <t>manutenzioni straordinarie macchina opertrice Merlo</t>
  </si>
  <si>
    <t>04/03/2022</t>
  </si>
  <si>
    <t>ZA735B5896</t>
  </si>
  <si>
    <t>validazione progetto illuminazione pubblica</t>
  </si>
  <si>
    <t>23/03/2022</t>
  </si>
  <si>
    <t>ZE035BB372</t>
  </si>
  <si>
    <t>polizza amministratori</t>
  </si>
  <si>
    <t>RAM BROKERS</t>
  </si>
  <si>
    <t>24/03/2022</t>
  </si>
  <si>
    <t>ZE135CDDC7</t>
  </si>
  <si>
    <t>fornitura energia elettrica e gas</t>
  </si>
  <si>
    <t>GAS SALES S.R.L.</t>
  </si>
  <si>
    <t>30/03/2022</t>
  </si>
  <si>
    <t>ZBA36369AC</t>
  </si>
  <si>
    <t>rifacimento tratto rete gas</t>
  </si>
  <si>
    <t>01864040983</t>
  </si>
  <si>
    <t>AREA TRATTORI DI LORENZI</t>
  </si>
  <si>
    <t>LRNMRC70S28A470A</t>
  </si>
  <si>
    <t>08620190150</t>
  </si>
  <si>
    <t>03254090172</t>
  </si>
  <si>
    <t>ZANON E ORMAC S.R.L.</t>
  </si>
  <si>
    <t>PUNTO AUTO SNC</t>
  </si>
  <si>
    <t>01784790980</t>
  </si>
  <si>
    <t>PIEMME IMPIANTI S.R.L.</t>
  </si>
  <si>
    <t>0410050986</t>
  </si>
  <si>
    <t>BMG SRL</t>
  </si>
  <si>
    <t>04300780980</t>
  </si>
  <si>
    <t>OFFICINE ZANOLI  SRL</t>
  </si>
  <si>
    <t>CMSMHL73B11E884A</t>
  </si>
  <si>
    <t>ING. CAMISANI MICHELE</t>
  </si>
  <si>
    <t>01476950199</t>
  </si>
  <si>
    <t>01340300332</t>
  </si>
  <si>
    <t>04031890983</t>
  </si>
  <si>
    <t>02/04/2022</t>
  </si>
  <si>
    <t>30/04/2022</t>
  </si>
  <si>
    <t>Z85366D993</t>
  </si>
  <si>
    <t>G.A.G. SRL</t>
  </si>
  <si>
    <t>Z9A366CD96</t>
  </si>
  <si>
    <t>00114930191</t>
  </si>
  <si>
    <t>CONSORZIO AGRARIO CREMONA</t>
  </si>
  <si>
    <t>Z363672B3B</t>
  </si>
  <si>
    <t>ZNTMRC74P12E526G</t>
  </si>
  <si>
    <t>ZANOTTI MARCO</t>
  </si>
  <si>
    <t>ANDRICO MARIO</t>
  </si>
  <si>
    <t>Z2E3668265</t>
  </si>
  <si>
    <t>NDRMRA73A10G149B</t>
  </si>
  <si>
    <t>01/01/22</t>
  </si>
  <si>
    <t>31/12/22</t>
  </si>
  <si>
    <t>Z11366DF91</t>
  </si>
  <si>
    <t>QUADRARO LORENZO</t>
  </si>
  <si>
    <t>QDRLNZ87B188157M</t>
  </si>
  <si>
    <t>ZDB3666A6E</t>
  </si>
  <si>
    <t>manutenzione rete gas</t>
  </si>
  <si>
    <t>01902800984</t>
  </si>
  <si>
    <t>FULL SERVICE SNC</t>
  </si>
  <si>
    <t>ZB93667BBD</t>
  </si>
  <si>
    <t>realizzazione/modifica allacci</t>
  </si>
  <si>
    <t>01902802984</t>
  </si>
  <si>
    <t> ZE23667C01</t>
  </si>
  <si>
    <t>reperibilità</t>
  </si>
  <si>
    <t>ZBE366BDCC</t>
  </si>
  <si>
    <t>interventi per prestazioni di servizio gas</t>
  </si>
  <si>
    <t>01617110984</t>
  </si>
  <si>
    <t>VE.GHI.GAS SRL</t>
  </si>
  <si>
    <t>Z7D366C9B1</t>
  </si>
  <si>
    <t>acquisto cancelleria</t>
  </si>
  <si>
    <t>PRONTO UFFICIO SR</t>
  </si>
  <si>
    <t>02242280986</t>
  </si>
  <si>
    <t>Z4D3668BBB</t>
  </si>
  <si>
    <t>fornitura carburante</t>
  </si>
  <si>
    <t>01941460980</t>
  </si>
  <si>
    <t>O.M.A. SERVICE DI MARTIRI LUCA &amp; C. SNC</t>
  </si>
  <si>
    <t>Z0D366900D</t>
  </si>
  <si>
    <t>noleggio fotocopiatrice + assistenza hardware</t>
  </si>
  <si>
    <t>01988710982</t>
  </si>
  <si>
    <t>MULTIMEDIA COMMUNICATION SNC</t>
  </si>
  <si>
    <t>Z2936C9703</t>
  </si>
  <si>
    <t>noleggio escavatore</t>
  </si>
  <si>
    <t>NOLEGGIO LORINI</t>
  </si>
  <si>
    <t> Z45366DBEF</t>
  </si>
  <si>
    <t>acquisto raccorderia varia</t>
  </si>
  <si>
    <t>00268780178</t>
  </si>
  <si>
    <t>IDRAS SPA</t>
  </si>
  <si>
    <t>ZA836886A6</t>
  </si>
  <si>
    <t>00659660989</t>
  </si>
  <si>
    <t>FORESTI DIST. LATERIZI SRL</t>
  </si>
  <si>
    <t>ZA5366D76A</t>
  </si>
  <si>
    <t>visita medica periodica dipendenti</t>
  </si>
  <si>
    <t>02936790985</t>
  </si>
  <si>
    <t>LA-MED CENTER SRL</t>
  </si>
  <si>
    <t>Z55366C7BC</t>
  </si>
  <si>
    <t>letture contatori gas</t>
  </si>
  <si>
    <t>00972490171</t>
  </si>
  <si>
    <t>ISUPE SRL</t>
  </si>
  <si>
    <t>ZC03656A1D</t>
  </si>
  <si>
    <t>servizio tlt esac</t>
  </si>
  <si>
    <t>Z0C376CDF3</t>
  </si>
  <si>
    <t>calcestruzzi</t>
  </si>
  <si>
    <t>03130280989</t>
  </si>
  <si>
    <t>CALCESTRUZZI TEBA</t>
  </si>
  <si>
    <t> Z68376CF37</t>
  </si>
  <si>
    <t>riparazione automezzi</t>
  </si>
  <si>
    <t>01742940982</t>
  </si>
  <si>
    <t>IL GABBIANO CSO</t>
  </si>
  <si>
    <t>Z89377D31C</t>
  </si>
  <si>
    <t>Z0B377B708</t>
  </si>
  <si>
    <t>aggiornamento corsi dipendenti</t>
  </si>
  <si>
    <t>03120750983</t>
  </si>
  <si>
    <t>REXT SRL</t>
  </si>
  <si>
    <t>ZB0377D3D1</t>
  </si>
  <si>
    <t>ricerca dispersioni gas</t>
  </si>
  <si>
    <t>01592900334</t>
  </si>
  <si>
    <t>contratto di locazione finanziaria</t>
  </si>
  <si>
    <t>03716670967</t>
  </si>
  <si>
    <t>CNH INDUSTRIAL</t>
  </si>
  <si>
    <t>9349027524</t>
  </si>
  <si>
    <t>Z0237BEE10</t>
  </si>
  <si>
    <t xml:space="preserve">	acquisto automezzo Fiat Doblo'</t>
  </si>
  <si>
    <t>02432960207</t>
  </si>
  <si>
    <t>NEACARPI SRL</t>
  </si>
  <si>
    <t>AUTORIPARAZIONE FUOCHI - BONAVENTI</t>
  </si>
  <si>
    <t>Z7E37D65AB</t>
  </si>
  <si>
    <t>ZA5374A215</t>
  </si>
  <si>
    <t>regolarizzazione pratiche vigili del fuoco rete gas e cabine</t>
  </si>
  <si>
    <t>ALBANESE GEOM. RAFFAELE</t>
  </si>
  <si>
    <t>27/07/22</t>
  </si>
  <si>
    <t>LBNRFL68T22C747U</t>
  </si>
  <si>
    <t>ZF0374A1B5</t>
  </si>
  <si>
    <t>ricostruzione cartografia rete gas e progetto protezione catodica</t>
  </si>
  <si>
    <t>Z1A37E3DDF</t>
  </si>
  <si>
    <t>manutenzione straordinaria escavatore Mecalac</t>
  </si>
  <si>
    <t>26/09/22</t>
  </si>
  <si>
    <t>Z9F3871267</t>
  </si>
  <si>
    <t>Prestazioni con autospurgo per la pulizia della acque bianche</t>
  </si>
  <si>
    <t>02704610985</t>
  </si>
  <si>
    <t>EUROSPURGHI LONATO DI PEDROTTI SRL</t>
  </si>
  <si>
    <t>pulizia caldaie e analisi della combustione cabine gas</t>
  </si>
  <si>
    <t>Z9538713A1</t>
  </si>
  <si>
    <t>BRESCIA CLIMA SRL</t>
  </si>
  <si>
    <t>03341230179</t>
  </si>
  <si>
    <t>supporto per anticorruzione e responsabile DPO</t>
  </si>
  <si>
    <t>Z9738DF517</t>
  </si>
  <si>
    <t>taratura strumenti per ricerca perdite gas</t>
  </si>
  <si>
    <t>HANS BRAND</t>
  </si>
  <si>
    <t>07995580151</t>
  </si>
  <si>
    <t>28/02/222</t>
  </si>
  <si>
    <t>31/03/2022</t>
  </si>
  <si>
    <t>09/11/2022</t>
  </si>
  <si>
    <t>23/06/2022</t>
  </si>
  <si>
    <t>DIRETTO EX ART. 5 DELLA LEGGE 381/92</t>
  </si>
  <si>
    <t>01/06/2022</t>
  </si>
  <si>
    <t>31/05/2024</t>
  </si>
  <si>
    <t>31/05/2022</t>
  </si>
  <si>
    <t>22/09/2022</t>
  </si>
  <si>
    <t>02/05/2022</t>
  </si>
  <si>
    <t>sostituzione pneumatici</t>
  </si>
  <si>
    <t>acquisto materiali di consumo per automezzi altri servizi</t>
  </si>
  <si>
    <t>acquisto e-bike</t>
  </si>
  <si>
    <t>17/05/2022</t>
  </si>
  <si>
    <t>custodia e manutenzione parco Nocivelli</t>
  </si>
  <si>
    <t>02315390987</t>
  </si>
  <si>
    <t>DIRETTO EX ART. 5 DELLA LEGGE 381/93</t>
  </si>
  <si>
    <t>02315390988</t>
  </si>
  <si>
    <t>DIRETTO EX ART. 5 DELLA LEGGE 381/94</t>
  </si>
  <si>
    <t>02315390989</t>
  </si>
  <si>
    <t>DIRETTO EX ART. 5 DELLA LEGGE 381/95</t>
  </si>
  <si>
    <t>02315390990</t>
  </si>
  <si>
    <t>DIRETTO EX ART. 5 DELLA LEGGE 381/96</t>
  </si>
  <si>
    <t>02315390991</t>
  </si>
  <si>
    <t>DIRETTO EX ART. 5 DELLA LEGGE 381/97</t>
  </si>
  <si>
    <t>02315390992</t>
  </si>
  <si>
    <t>DIRETTO EX ART. 5 DELLA LEGGE 381/98</t>
  </si>
  <si>
    <t>02315390993</t>
  </si>
  <si>
    <t>DIRETTO EX ART. 5 DELLA LEGGE 381/99</t>
  </si>
  <si>
    <t>02315390994</t>
  </si>
  <si>
    <t>DIRETTO EX ART. 5 DELLA LEGGE 381/100</t>
  </si>
  <si>
    <t>02315390995</t>
  </si>
  <si>
    <t>DIRETTO EX ART. 5 DELLA LEGGE 381/101</t>
  </si>
  <si>
    <t>03535640175</t>
  </si>
  <si>
    <t>30/06/22</t>
  </si>
  <si>
    <t>01/05/22</t>
  </si>
  <si>
    <t>02315390996</t>
  </si>
  <si>
    <t>DIRETTO EX ART. 5 DELLA LEGGE 381/102</t>
  </si>
  <si>
    <t>acquisto strumento edile</t>
  </si>
  <si>
    <t>DIRETTO EX ART. 5 DELLA LEGGE 381/103</t>
  </si>
  <si>
    <t>31/05/22</t>
  </si>
  <si>
    <t>02315390997</t>
  </si>
  <si>
    <t>02315390998</t>
  </si>
  <si>
    <t>02315390999</t>
  </si>
  <si>
    <t>02315391000</t>
  </si>
  <si>
    <t>02315391001</t>
  </si>
  <si>
    <t>02315391002</t>
  </si>
  <si>
    <t>02315391003</t>
  </si>
  <si>
    <t>02315391004</t>
  </si>
  <si>
    <t>02315391005</t>
  </si>
  <si>
    <t>02315391006</t>
  </si>
  <si>
    <t>02315391007</t>
  </si>
  <si>
    <t>02315391008</t>
  </si>
  <si>
    <t>02315391009</t>
  </si>
  <si>
    <t>02315391010</t>
  </si>
  <si>
    <t>02315391011</t>
  </si>
  <si>
    <t>02315391012</t>
  </si>
  <si>
    <t>02315391013</t>
  </si>
  <si>
    <t>02315391014</t>
  </si>
  <si>
    <t>DIRETTO EX ART. 5 DELLA LEGGE 381/104</t>
  </si>
  <si>
    <t>DIRETTO EX ART. 5 DELLA LEGGE 381/105</t>
  </si>
  <si>
    <t>DIRETTO EX ART. 5 DELLA LEGGE 381/106</t>
  </si>
  <si>
    <t>DIRETTO EX ART. 5 DELLA LEGGE 381/107</t>
  </si>
  <si>
    <t>DIRETTO EX ART. 5 DELLA LEGGE 381/108</t>
  </si>
  <si>
    <t>DIRETTO EX ART. 5 DELLA LEGGE 381/109</t>
  </si>
  <si>
    <t>DIRETTO EX ART. 5 DELLA LEGGE 381/110</t>
  </si>
  <si>
    <t>DIRETTO EX ART. 5 DELLA LEGGE 381/111</t>
  </si>
  <si>
    <t>DIRETTO EX ART. 5 DELLA LEGGE 381/112</t>
  </si>
  <si>
    <t>DIRETTO EX ART. 5 DELLA LEGGE 381/113</t>
  </si>
  <si>
    <t>DIRETTO EX ART. 5 DELLA LEGGE 381/114</t>
  </si>
  <si>
    <t>DIRETTO EX ART. 5 DELLA LEGGE 381/115</t>
  </si>
  <si>
    <t>DIRETTO EX ART. 5 DELLA LEGGE 381/116</t>
  </si>
  <si>
    <t>DIRETTO EX ART. 5 DELLA LEGGE 381/117</t>
  </si>
  <si>
    <t>DIRETTO EX ART. 5 DELLA LEGGE 381/118</t>
  </si>
  <si>
    <t>DIRETTO EX ART. 5 DELLA LEGGE 381/119</t>
  </si>
  <si>
    <t>DIRETTO EX ART. 5 DELLA LEGGE 381/120</t>
  </si>
  <si>
    <t>16/05/22</t>
  </si>
  <si>
    <t>01/05/2022</t>
  </si>
  <si>
    <t>30/04/23</t>
  </si>
  <si>
    <t>01/08/22</t>
  </si>
  <si>
    <t>08/08/22</t>
  </si>
  <si>
    <t>17/08/22</t>
  </si>
  <si>
    <t>TEKNEGAS SRL</t>
  </si>
  <si>
    <t>12/08/22</t>
  </si>
  <si>
    <t>12/08/26</t>
  </si>
  <si>
    <t>14/09/22</t>
  </si>
  <si>
    <t>30/09/22</t>
  </si>
  <si>
    <t>30/06/23</t>
  </si>
  <si>
    <t>30/06/2023</t>
  </si>
  <si>
    <t>04/11/22</t>
  </si>
  <si>
    <t>30/11/22</t>
  </si>
  <si>
    <t>01/12/22</t>
  </si>
  <si>
    <t>ZEA38EBEE3</t>
  </si>
  <si>
    <t>02315391015</t>
  </si>
  <si>
    <t>servizio voce e dati</t>
  </si>
  <si>
    <t>01/01/23</t>
  </si>
  <si>
    <t>31/12/23</t>
  </si>
  <si>
    <t>ZDB38BD88D</t>
  </si>
  <si>
    <t>02315391016</t>
  </si>
  <si>
    <t>consulenza tecnico-economica settore gas</t>
  </si>
  <si>
    <t>Z5E37D7398</t>
  </si>
  <si>
    <t>servizio manutenzione immobili comunali e servizio tenico amministrativo</t>
  </si>
  <si>
    <t>01/10/2022</t>
  </si>
  <si>
    <t>Z1C380A239</t>
  </si>
  <si>
    <t>02315391017</t>
  </si>
  <si>
    <t>polizze rca automezzi</t>
  </si>
  <si>
    <t>Z03366D102</t>
  </si>
  <si>
    <t>pulizia caditoie</t>
  </si>
  <si>
    <t>31/07/22</t>
  </si>
  <si>
    <t>acquisto contatori gas</t>
  </si>
  <si>
    <t>00860920156</t>
  </si>
  <si>
    <t>SAGEMCOM ITALIA SPA</t>
  </si>
  <si>
    <t>Z2D366DE4A</t>
  </si>
  <si>
    <t>consulenza del lavoro</t>
  </si>
  <si>
    <t>PRNMRM58L42E884Q</t>
  </si>
  <si>
    <t>PRANDI MARIA ARMIDA</t>
  </si>
  <si>
    <t>GENERALI ITALIA SPA</t>
  </si>
  <si>
    <t>0409920584</t>
  </si>
  <si>
    <t>90876359A2</t>
  </si>
  <si>
    <t>939693911FD</t>
  </si>
  <si>
    <t>manutenzioni rete gas, allacciamenti, pronto intervento</t>
  </si>
  <si>
    <t>PIEMME IMPIANTI SRL</t>
  </si>
  <si>
    <t>FULL SERVICE S.N.C.</t>
  </si>
  <si>
    <t>01902000984</t>
  </si>
  <si>
    <t>MIGLIORATI E SACCENTI SRL</t>
  </si>
  <si>
    <t>01687370989</t>
  </si>
  <si>
    <t xml:space="preserve">GARA ANNULLATA </t>
  </si>
  <si>
    <t>ANNULLATO</t>
  </si>
  <si>
    <t>2022</t>
  </si>
  <si>
    <t>2023</t>
  </si>
  <si>
    <t>prestazioni di lavoro straordinario - servizi diversi</t>
  </si>
  <si>
    <t>ZBE366CA8B</t>
  </si>
  <si>
    <t>2021</t>
  </si>
  <si>
    <t>2020/2021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</si>
</sst>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[$€-410]_-;\-* #,##0.00\ [$€-410]_-;_-* &quot;-&quot;??\ [$€-410]_-;_-@_-"/>
  </numFmts>
  <fonts count="33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9"/>
      <color indexed="8"/>
      <name val="Trebuchet MS"/>
      <family val="2"/>
    </font>
    <font>
      <sz val="8"/>
      <name val="Calibri"/>
      <family val="2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sz val="12"/>
      <color rgb="FF000000"/>
      <name val="Titillium Web"/>
    </font>
    <font>
      <u/>
      <sz val="11"/>
      <color theme="10"/>
      <name val="Calibri"/>
      <family val="2"/>
    </font>
    <font>
      <sz val="9"/>
      <name val="Titillium Web"/>
    </font>
    <font>
      <sz val="11"/>
      <color rgb="FFFF0000"/>
      <name val="Calibri"/>
      <family val="2"/>
    </font>
    <font>
      <sz val="10"/>
      <color indexed="8"/>
      <name val="Calibri"/>
      <family val="2"/>
    </font>
    <font>
      <b/>
      <sz val="16"/>
      <name val="Calibri"/>
      <family val="2"/>
    </font>
    <font>
      <sz val="12"/>
      <name val="Titillium Web"/>
    </font>
    <font>
      <sz val="8"/>
      <name val="Titillium Web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5">
    <xf numFmtId="0" fontId="0" fillId="0" borderId="0" applyNumberFormat="0" applyFill="0" applyBorder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0" borderId="0" applyNumberFormat="0" applyFill="0" applyBorder="0" applyAlignment="0" applyProtection="0"/>
  </cellStyleXfs>
  <cellXfs count="170">
    <xf numFmtId="0" fontId="0" fillId="0" borderId="0" xfId="0"/>
    <xf numFmtId="49" fontId="0" fillId="0" borderId="0" xfId="0" applyNumberFormat="1"/>
    <xf numFmtId="164" fontId="18" fillId="0" borderId="0" xfId="2" applyNumberFormat="1" applyFont="1" applyAlignment="1"/>
    <xf numFmtId="49" fontId="0" fillId="36" borderId="16" xfId="0" applyNumberFormat="1" applyFill="1" applyBorder="1" applyAlignment="1">
      <alignment horizontal="center"/>
    </xf>
    <xf numFmtId="49" fontId="19" fillId="0" borderId="0" xfId="0" applyNumberFormat="1" applyFont="1"/>
    <xf numFmtId="49" fontId="19" fillId="0" borderId="10" xfId="0" applyNumberFormat="1" applyFont="1" applyBorder="1"/>
    <xf numFmtId="49" fontId="19" fillId="0" borderId="10" xfId="0" applyNumberFormat="1" applyFont="1" applyBorder="1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13" xfId="0" applyNumberFormat="1" applyBorder="1" applyAlignment="1">
      <alignment vertical="top" wrapText="1"/>
    </xf>
    <xf numFmtId="49" fontId="0" fillId="0" borderId="14" xfId="0" applyNumberFormat="1" applyBorder="1" applyAlignment="1">
      <alignment vertical="top" wrapText="1"/>
    </xf>
    <xf numFmtId="49" fontId="0" fillId="0" borderId="21" xfId="0" applyNumberFormat="1" applyBorder="1" applyAlignment="1">
      <alignment vertical="top" wrapText="1"/>
    </xf>
    <xf numFmtId="164" fontId="18" fillId="0" borderId="21" xfId="2" applyNumberFormat="1" applyFont="1" applyBorder="1" applyAlignment="1">
      <alignment vertical="top" wrapText="1"/>
    </xf>
    <xf numFmtId="164" fontId="18" fillId="0" borderId="22" xfId="2" applyNumberFormat="1" applyFont="1" applyFill="1" applyBorder="1" applyAlignment="1"/>
    <xf numFmtId="49" fontId="0" fillId="37" borderId="0" xfId="0" applyNumberFormat="1" applyFill="1"/>
    <xf numFmtId="49" fontId="0" fillId="37" borderId="22" xfId="0" applyNumberFormat="1" applyFill="1" applyBorder="1"/>
    <xf numFmtId="49" fontId="0" fillId="37" borderId="22" xfId="0" applyNumberFormat="1" applyFill="1" applyBorder="1" applyAlignment="1">
      <alignment horizontal="left"/>
    </xf>
    <xf numFmtId="49" fontId="20" fillId="37" borderId="22" xfId="0" applyNumberFormat="1" applyFont="1" applyFill="1" applyBorder="1" applyAlignment="1">
      <alignment horizontal="left"/>
    </xf>
    <xf numFmtId="49" fontId="0" fillId="37" borderId="23" xfId="0" applyNumberFormat="1" applyFill="1" applyBorder="1" applyAlignment="1">
      <alignment horizontal="left"/>
    </xf>
    <xf numFmtId="164" fontId="18" fillId="37" borderId="22" xfId="2" applyNumberFormat="1" applyFont="1" applyFill="1" applyBorder="1" applyAlignment="1">
      <alignment horizontal="left"/>
    </xf>
    <xf numFmtId="49" fontId="20" fillId="0" borderId="22" xfId="0" applyNumberFormat="1" applyFont="1" applyBorder="1" applyAlignment="1">
      <alignment horizontal="left"/>
    </xf>
    <xf numFmtId="0" fontId="0" fillId="0" borderId="22" xfId="0" applyBorder="1" applyAlignment="1">
      <alignment horizontal="left"/>
    </xf>
    <xf numFmtId="49" fontId="0" fillId="0" borderId="22" xfId="0" applyNumberFormat="1" applyBorder="1" applyAlignment="1">
      <alignment horizontal="left"/>
    </xf>
    <xf numFmtId="49" fontId="0" fillId="0" borderId="22" xfId="0" applyNumberFormat="1" applyBorder="1"/>
    <xf numFmtId="49" fontId="20" fillId="37" borderId="22" xfId="0" applyNumberFormat="1" applyFont="1" applyFill="1" applyBorder="1" applyAlignment="1">
      <alignment horizontal="left" wrapText="1"/>
    </xf>
    <xf numFmtId="49" fontId="0" fillId="0" borderId="0" xfId="0" applyNumberFormat="1" applyAlignment="1">
      <alignment horizontal="left"/>
    </xf>
    <xf numFmtId="164" fontId="18" fillId="37" borderId="0" xfId="2" applyNumberFormat="1" applyFont="1" applyFill="1" applyAlignment="1">
      <alignment horizontal="left"/>
    </xf>
    <xf numFmtId="49" fontId="20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49" fontId="20" fillId="37" borderId="0" xfId="0" applyNumberFormat="1" applyFont="1" applyFill="1" applyAlignment="1">
      <alignment horizontal="left" wrapText="1"/>
    </xf>
    <xf numFmtId="49" fontId="0" fillId="37" borderId="0" xfId="0" applyNumberFormat="1" applyFill="1" applyAlignment="1">
      <alignment horizontal="left"/>
    </xf>
    <xf numFmtId="0" fontId="20" fillId="0" borderId="0" xfId="0" applyNumberFormat="1" applyFont="1" applyAlignment="1">
      <alignment horizontal="left" vertical="center" wrapText="1"/>
    </xf>
    <xf numFmtId="0" fontId="0" fillId="37" borderId="0" xfId="0" applyFill="1" applyAlignment="1">
      <alignment horizontal="left"/>
    </xf>
    <xf numFmtId="0" fontId="21" fillId="0" borderId="0" xfId="0" applyFont="1"/>
    <xf numFmtId="164" fontId="18" fillId="37" borderId="0" xfId="2" applyNumberFormat="1" applyFont="1" applyFill="1" applyAlignment="1"/>
    <xf numFmtId="0" fontId="0" fillId="37" borderId="0" xfId="0" applyFill="1"/>
    <xf numFmtId="164" fontId="18" fillId="0" borderId="0" xfId="2" applyNumberFormat="1" applyFont="1" applyAlignment="1">
      <alignment horizontal="left"/>
    </xf>
    <xf numFmtId="164" fontId="19" fillId="0" borderId="17" xfId="2" applyNumberFormat="1" applyFont="1" applyBorder="1" applyAlignment="1">
      <alignment horizontal="center" wrapText="1"/>
    </xf>
    <xf numFmtId="43" fontId="18" fillId="0" borderId="22" xfId="1" applyFont="1" applyFill="1" applyBorder="1" applyAlignment="1"/>
    <xf numFmtId="49" fontId="0" fillId="0" borderId="22" xfId="0" applyNumberFormat="1" applyFill="1" applyBorder="1" applyAlignment="1">
      <alignment horizontal="left"/>
    </xf>
    <xf numFmtId="0" fontId="0" fillId="0" borderId="22" xfId="0" applyBorder="1" applyAlignment="1">
      <alignment horizontal="left" vertical="top" wrapText="1"/>
    </xf>
    <xf numFmtId="49" fontId="19" fillId="0" borderId="16" xfId="0" applyNumberFormat="1" applyFont="1" applyBorder="1" applyAlignment="1">
      <alignment vertical="top" wrapText="1"/>
    </xf>
    <xf numFmtId="0" fontId="0" fillId="37" borderId="22" xfId="0" applyFill="1" applyBorder="1" applyAlignment="1">
      <alignment horizontal="left" vertical="top" wrapText="1"/>
    </xf>
    <xf numFmtId="0" fontId="0" fillId="0" borderId="22" xfId="0" applyFill="1" applyBorder="1" applyAlignment="1">
      <alignment horizontal="left" vertical="top" wrapText="1"/>
    </xf>
    <xf numFmtId="49" fontId="0" fillId="37" borderId="22" xfId="0" applyNumberFormat="1" applyFill="1" applyBorder="1" applyAlignment="1">
      <alignment horizontal="left" vertical="top" wrapText="1"/>
    </xf>
    <xf numFmtId="49" fontId="0" fillId="0" borderId="22" xfId="0" applyNumberForma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37" borderId="0" xfId="0" applyNumberFormat="1" applyFill="1" applyAlignment="1">
      <alignment vertical="top" wrapText="1"/>
    </xf>
    <xf numFmtId="0" fontId="0" fillId="37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0" fillId="37" borderId="22" xfId="0" applyNumberFormat="1" applyFill="1" applyBorder="1" applyAlignment="1">
      <alignment vertical="top" wrapText="1"/>
    </xf>
    <xf numFmtId="0" fontId="20" fillId="37" borderId="22" xfId="0" applyNumberFormat="1" applyFont="1" applyFill="1" applyBorder="1" applyAlignment="1">
      <alignment vertical="top" wrapText="1"/>
    </xf>
    <xf numFmtId="49" fontId="20" fillId="0" borderId="22" xfId="0" applyNumberFormat="1" applyFont="1" applyBorder="1" applyAlignment="1">
      <alignment horizontal="left" vertical="top" wrapText="1"/>
    </xf>
    <xf numFmtId="0" fontId="20" fillId="37" borderId="0" xfId="0" applyNumberFormat="1" applyFont="1" applyFill="1" applyAlignment="1">
      <alignment horizontal="left" vertical="top" wrapText="1"/>
    </xf>
    <xf numFmtId="0" fontId="20" fillId="37" borderId="0" xfId="0" applyNumberFormat="1" applyFont="1" applyFill="1" applyAlignment="1">
      <alignment vertical="top" wrapText="1"/>
    </xf>
    <xf numFmtId="49" fontId="0" fillId="37" borderId="0" xfId="0" applyNumberFormat="1" applyFill="1" applyAlignment="1">
      <alignment horizontal="left" vertical="top" wrapText="1"/>
    </xf>
    <xf numFmtId="0" fontId="20" fillId="0" borderId="0" xfId="0" applyNumberFormat="1" applyFont="1" applyAlignment="1">
      <alignment horizontal="left" vertical="top" wrapText="1"/>
    </xf>
    <xf numFmtId="49" fontId="0" fillId="0" borderId="23" xfId="0" applyNumberFormat="1" applyBorder="1" applyAlignment="1">
      <alignment horizontal="left"/>
    </xf>
    <xf numFmtId="0" fontId="0" fillId="0" borderId="22" xfId="0" applyFill="1" applyBorder="1" applyAlignment="1">
      <alignment horizontal="left"/>
    </xf>
    <xf numFmtId="49" fontId="20" fillId="0" borderId="22" xfId="0" applyNumberFormat="1" applyFont="1" applyFill="1" applyBorder="1" applyAlignment="1">
      <alignment horizontal="left" vertical="top" wrapText="1"/>
    </xf>
    <xf numFmtId="43" fontId="0" fillId="0" borderId="22" xfId="1" applyFont="1" applyFill="1" applyBorder="1" applyAlignment="1"/>
    <xf numFmtId="49" fontId="0" fillId="0" borderId="22" xfId="0" applyNumberFormat="1" applyFill="1" applyBorder="1" applyAlignment="1">
      <alignment horizontal="left" vertical="top" wrapText="1"/>
    </xf>
    <xf numFmtId="49" fontId="0" fillId="0" borderId="23" xfId="0" applyNumberFormat="1" applyFill="1" applyBorder="1" applyAlignment="1">
      <alignment horizontal="left"/>
    </xf>
    <xf numFmtId="164" fontId="18" fillId="0" borderId="22" xfId="2" applyNumberFormat="1" applyFont="1" applyFill="1" applyBorder="1" applyAlignment="1">
      <alignment horizontal="left"/>
    </xf>
    <xf numFmtId="49" fontId="20" fillId="0" borderId="22" xfId="0" applyNumberFormat="1" applyFont="1" applyFill="1" applyBorder="1" applyAlignment="1">
      <alignment horizontal="left"/>
    </xf>
    <xf numFmtId="49" fontId="0" fillId="0" borderId="0" xfId="0" applyNumberFormat="1" applyFill="1"/>
    <xf numFmtId="0" fontId="20" fillId="0" borderId="22" xfId="0" applyFont="1" applyFill="1" applyBorder="1" applyAlignment="1">
      <alignment horizontal="left"/>
    </xf>
    <xf numFmtId="0" fontId="20" fillId="0" borderId="22" xfId="0" applyFont="1" applyFill="1" applyBorder="1" applyAlignment="1">
      <alignment horizontal="left" vertical="top" wrapText="1"/>
    </xf>
    <xf numFmtId="49" fontId="0" fillId="0" borderId="24" xfId="0" applyNumberFormat="1" applyFill="1" applyBorder="1" applyAlignment="1">
      <alignment horizontal="left"/>
    </xf>
    <xf numFmtId="49" fontId="20" fillId="0" borderId="24" xfId="0" applyNumberFormat="1" applyFont="1" applyFill="1" applyBorder="1" applyAlignment="1">
      <alignment horizontal="left"/>
    </xf>
    <xf numFmtId="0" fontId="20" fillId="0" borderId="24" xfId="0" applyFont="1" applyFill="1" applyBorder="1" applyAlignment="1">
      <alignment horizontal="left"/>
    </xf>
    <xf numFmtId="164" fontId="20" fillId="0" borderId="22" xfId="2" applyNumberFormat="1" applyFont="1" applyFill="1" applyBorder="1" applyAlignment="1">
      <alignment horizontal="left"/>
    </xf>
    <xf numFmtId="49" fontId="20" fillId="0" borderId="0" xfId="0" applyNumberFormat="1" applyFont="1" applyFill="1"/>
    <xf numFmtId="49" fontId="0" fillId="0" borderId="25" xfId="0" applyNumberFormat="1" applyFill="1" applyBorder="1" applyAlignment="1">
      <alignment horizontal="left"/>
    </xf>
    <xf numFmtId="49" fontId="0" fillId="0" borderId="22" xfId="0" applyNumberFormat="1" applyFill="1" applyBorder="1"/>
    <xf numFmtId="49" fontId="0" fillId="0" borderId="22" xfId="0" applyNumberFormat="1" applyFill="1" applyBorder="1" applyAlignment="1">
      <alignment vertical="top" wrapText="1"/>
    </xf>
    <xf numFmtId="43" fontId="0" fillId="0" borderId="22" xfId="1" applyFont="1" applyFill="1" applyBorder="1"/>
    <xf numFmtId="43" fontId="0" fillId="0" borderId="0" xfId="1" applyFont="1" applyAlignment="1"/>
    <xf numFmtId="43" fontId="19" fillId="0" borderId="10" xfId="1" applyFont="1" applyBorder="1" applyAlignment="1">
      <alignment wrapText="1"/>
    </xf>
    <xf numFmtId="43" fontId="0" fillId="0" borderId="14" xfId="1" applyFont="1" applyBorder="1" applyAlignment="1">
      <alignment vertical="top" wrapText="1"/>
    </xf>
    <xf numFmtId="43" fontId="0" fillId="37" borderId="22" xfId="1" applyFont="1" applyFill="1" applyBorder="1" applyAlignment="1">
      <alignment horizontal="left"/>
    </xf>
    <xf numFmtId="43" fontId="20" fillId="0" borderId="22" xfId="1" applyFont="1" applyBorder="1" applyAlignment="1">
      <alignment horizontal="left"/>
    </xf>
    <xf numFmtId="43" fontId="20" fillId="37" borderId="22" xfId="1" applyFont="1" applyFill="1" applyBorder="1" applyAlignment="1">
      <alignment horizontal="left"/>
    </xf>
    <xf numFmtId="43" fontId="0" fillId="0" borderId="22" xfId="1" applyFont="1" applyBorder="1" applyAlignment="1">
      <alignment horizontal="left"/>
    </xf>
    <xf numFmtId="43" fontId="20" fillId="0" borderId="22" xfId="1" applyFont="1" applyFill="1" applyBorder="1" applyAlignment="1">
      <alignment horizontal="left"/>
    </xf>
    <xf numFmtId="43" fontId="0" fillId="0" borderId="22" xfId="1" applyFont="1" applyFill="1" applyBorder="1" applyAlignment="1">
      <alignment horizontal="left"/>
    </xf>
    <xf numFmtId="43" fontId="20" fillId="0" borderId="0" xfId="1" applyFont="1" applyAlignment="1">
      <alignment horizontal="left"/>
    </xf>
    <xf numFmtId="43" fontId="0" fillId="0" borderId="0" xfId="1" applyFont="1" applyAlignment="1">
      <alignment horizontal="left"/>
    </xf>
    <xf numFmtId="43" fontId="0" fillId="37" borderId="0" xfId="1" applyFont="1" applyFill="1" applyAlignment="1"/>
    <xf numFmtId="43" fontId="0" fillId="37" borderId="0" xfId="1" applyFont="1" applyFill="1" applyAlignment="1">
      <alignment horizontal="left"/>
    </xf>
    <xf numFmtId="49" fontId="0" fillId="0" borderId="22" xfId="0" applyNumberFormat="1" applyBorder="1" applyAlignment="1">
      <alignment horizontal="left" wrapText="1"/>
    </xf>
    <xf numFmtId="49" fontId="19" fillId="0" borderId="10" xfId="0" applyNumberFormat="1" applyFont="1" applyFill="1" applyBorder="1"/>
    <xf numFmtId="49" fontId="0" fillId="0" borderId="13" xfId="0" applyNumberFormat="1" applyFill="1" applyBorder="1" applyAlignment="1">
      <alignment vertical="top" wrapText="1"/>
    </xf>
    <xf numFmtId="0" fontId="23" fillId="0" borderId="22" xfId="1" applyNumberFormat="1" applyFont="1" applyFill="1" applyBorder="1" applyAlignment="1">
      <alignment horizontal="left"/>
    </xf>
    <xf numFmtId="49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49" fontId="0" fillId="0" borderId="0" xfId="0" applyNumberFormat="1" applyBorder="1" applyAlignment="1">
      <alignment vertical="top" wrapText="1"/>
    </xf>
    <xf numFmtId="164" fontId="18" fillId="0" borderId="0" xfId="2" applyNumberFormat="1" applyFont="1" applyBorder="1" applyAlignment="1">
      <alignment vertical="top" wrapText="1"/>
    </xf>
    <xf numFmtId="43" fontId="0" fillId="0" borderId="0" xfId="1" applyFont="1" applyBorder="1" applyAlignment="1">
      <alignment vertical="top" wrapText="1"/>
    </xf>
    <xf numFmtId="0" fontId="20" fillId="0" borderId="22" xfId="0" applyNumberFormat="1" applyFont="1" applyFill="1" applyBorder="1" applyAlignment="1">
      <alignment vertical="top" wrapText="1"/>
    </xf>
    <xf numFmtId="0" fontId="0" fillId="0" borderId="22" xfId="0" applyFill="1" applyBorder="1" applyAlignment="1">
      <alignment vertical="top" wrapText="1"/>
    </xf>
    <xf numFmtId="43" fontId="20" fillId="0" borderId="22" xfId="1" applyFont="1" applyFill="1" applyBorder="1" applyAlignment="1"/>
    <xf numFmtId="49" fontId="20" fillId="0" borderId="22" xfId="0" applyNumberFormat="1" applyFont="1" applyFill="1" applyBorder="1" applyAlignment="1">
      <alignment horizontal="left" wrapText="1"/>
    </xf>
    <xf numFmtId="164" fontId="20" fillId="37" borderId="22" xfId="2" applyNumberFormat="1" applyFont="1" applyFill="1" applyBorder="1" applyAlignment="1">
      <alignment horizontal="left"/>
    </xf>
    <xf numFmtId="0" fontId="23" fillId="0" borderId="22" xfId="0" applyFont="1" applyBorder="1" applyAlignment="1">
      <alignment horizontal="left" vertical="center"/>
    </xf>
    <xf numFmtId="0" fontId="23" fillId="0" borderId="22" xfId="0" applyFont="1" applyBorder="1" applyAlignment="1">
      <alignment horizontal="left"/>
    </xf>
    <xf numFmtId="0" fontId="25" fillId="0" borderId="0" xfId="0" applyFont="1"/>
    <xf numFmtId="164" fontId="18" fillId="37" borderId="23" xfId="2" applyNumberFormat="1" applyFont="1" applyFill="1" applyBorder="1" applyAlignment="1">
      <alignment horizontal="left"/>
    </xf>
    <xf numFmtId="43" fontId="20" fillId="0" borderId="23" xfId="1" applyFont="1" applyBorder="1" applyAlignment="1">
      <alignment horizontal="left"/>
    </xf>
    <xf numFmtId="49" fontId="27" fillId="0" borderId="0" xfId="0" applyNumberFormat="1" applyFont="1" applyAlignment="1">
      <alignment wrapText="1"/>
    </xf>
    <xf numFmtId="49" fontId="28" fillId="0" borderId="15" xfId="0" applyNumberFormat="1" applyFont="1" applyFill="1" applyBorder="1" applyAlignment="1">
      <alignment vertical="top" wrapText="1"/>
    </xf>
    <xf numFmtId="49" fontId="28" fillId="0" borderId="15" xfId="0" applyNumberFormat="1" applyFont="1" applyBorder="1" applyAlignment="1">
      <alignment vertical="top" wrapText="1"/>
    </xf>
    <xf numFmtId="49" fontId="28" fillId="0" borderId="20" xfId="0" applyNumberFormat="1" applyFont="1" applyBorder="1" applyAlignment="1">
      <alignment vertical="top" wrapText="1"/>
    </xf>
    <xf numFmtId="49" fontId="28" fillId="0" borderId="0" xfId="0" applyNumberFormat="1" applyFont="1" applyAlignment="1">
      <alignment vertical="top" wrapText="1"/>
    </xf>
    <xf numFmtId="164" fontId="28" fillId="0" borderId="0" xfId="2" applyNumberFormat="1" applyFont="1" applyAlignment="1">
      <alignment vertical="top" wrapText="1"/>
    </xf>
    <xf numFmtId="43" fontId="28" fillId="0" borderId="20" xfId="1" applyFont="1" applyBorder="1" applyAlignment="1">
      <alignment vertical="top" wrapText="1"/>
    </xf>
    <xf numFmtId="49" fontId="29" fillId="0" borderId="22" xfId="0" applyNumberFormat="1" applyFont="1" applyFill="1" applyBorder="1" applyAlignment="1">
      <alignment horizontal="left"/>
    </xf>
    <xf numFmtId="0" fontId="23" fillId="0" borderId="22" xfId="0" applyFont="1" applyFill="1" applyBorder="1" applyAlignment="1">
      <alignment horizontal="left"/>
    </xf>
    <xf numFmtId="49" fontId="0" fillId="0" borderId="0" xfId="0" applyNumberFormat="1" applyBorder="1" applyAlignment="1">
      <alignment horizontal="left"/>
    </xf>
    <xf numFmtId="49" fontId="0" fillId="0" borderId="0" xfId="0" applyNumberFormat="1" applyBorder="1" applyAlignment="1">
      <alignment horizontal="left" vertical="top" wrapText="1"/>
    </xf>
    <xf numFmtId="49" fontId="0" fillId="0" borderId="0" xfId="0" applyNumberFormat="1" applyBorder="1"/>
    <xf numFmtId="43" fontId="20" fillId="0" borderId="0" xfId="1" applyFont="1" applyBorder="1" applyAlignment="1">
      <alignment horizontal="left"/>
    </xf>
    <xf numFmtId="164" fontId="18" fillId="0" borderId="0" xfId="2" applyNumberFormat="1" applyFont="1" applyFill="1" applyBorder="1" applyAlignment="1">
      <alignment horizontal="left"/>
    </xf>
    <xf numFmtId="164" fontId="18" fillId="0" borderId="23" xfId="2" applyNumberFormat="1" applyFont="1" applyFill="1" applyBorder="1" applyAlignment="1">
      <alignment horizontal="left"/>
    </xf>
    <xf numFmtId="49" fontId="20" fillId="0" borderId="0" xfId="0" applyNumberFormat="1" applyFont="1" applyFill="1" applyBorder="1" applyAlignment="1">
      <alignment vertical="top" wrapText="1"/>
    </xf>
    <xf numFmtId="0" fontId="30" fillId="0" borderId="22" xfId="0" applyFont="1" applyFill="1" applyBorder="1" applyAlignment="1">
      <alignment horizontal="left"/>
    </xf>
    <xf numFmtId="49" fontId="30" fillId="0" borderId="0" xfId="0" applyNumberFormat="1" applyFont="1" applyFill="1"/>
    <xf numFmtId="49" fontId="20" fillId="0" borderId="22" xfId="0" applyNumberFormat="1" applyFont="1" applyFill="1" applyBorder="1"/>
    <xf numFmtId="0" fontId="31" fillId="0" borderId="0" xfId="0" applyFont="1" applyBorder="1"/>
    <xf numFmtId="0" fontId="24" fillId="0" borderId="22" xfId="1" applyNumberFormat="1" applyFont="1" applyFill="1" applyBorder="1" applyAlignment="1">
      <alignment horizontal="left"/>
    </xf>
    <xf numFmtId="49" fontId="0" fillId="33" borderId="11" xfId="0" applyNumberFormat="1" applyFill="1" applyBorder="1" applyAlignment="1">
      <alignment horizontal="center" vertical="center"/>
    </xf>
    <xf numFmtId="49" fontId="0" fillId="33" borderId="12" xfId="0" applyNumberFormat="1" applyFill="1" applyBorder="1" applyAlignment="1">
      <alignment horizontal="center" vertical="center"/>
    </xf>
    <xf numFmtId="49" fontId="0" fillId="33" borderId="13" xfId="0" applyNumberFormat="1" applyFill="1" applyBorder="1" applyAlignment="1">
      <alignment horizontal="center" vertical="center"/>
    </xf>
    <xf numFmtId="49" fontId="0" fillId="33" borderId="14" xfId="0" applyNumberFormat="1" applyFill="1" applyBorder="1" applyAlignment="1">
      <alignment horizontal="center" vertical="center"/>
    </xf>
    <xf numFmtId="49" fontId="0" fillId="34" borderId="16" xfId="0" applyNumberFormat="1" applyFill="1" applyBorder="1" applyAlignment="1">
      <alignment horizontal="center"/>
    </xf>
    <xf numFmtId="49" fontId="0" fillId="34" borderId="18" xfId="0" applyNumberFormat="1" applyFill="1" applyBorder="1" applyAlignment="1">
      <alignment horizontal="center"/>
    </xf>
    <xf numFmtId="49" fontId="0" fillId="34" borderId="17" xfId="0" applyNumberFormat="1" applyFill="1" applyBorder="1" applyAlignment="1">
      <alignment horizontal="center"/>
    </xf>
    <xf numFmtId="49" fontId="0" fillId="35" borderId="16" xfId="0" applyNumberFormat="1" applyFill="1" applyBorder="1" applyAlignment="1">
      <alignment horizontal="center"/>
    </xf>
    <xf numFmtId="49" fontId="0" fillId="35" borderId="18" xfId="0" applyNumberFormat="1" applyFill="1" applyBorder="1" applyAlignment="1">
      <alignment horizontal="center"/>
    </xf>
    <xf numFmtId="49" fontId="0" fillId="35" borderId="17" xfId="0" applyNumberFormat="1" applyFill="1" applyBorder="1" applyAlignment="1">
      <alignment horizontal="center"/>
    </xf>
    <xf numFmtId="49" fontId="0" fillId="36" borderId="16" xfId="0" applyNumberFormat="1" applyFill="1" applyBorder="1" applyAlignment="1">
      <alignment horizontal="center"/>
    </xf>
    <xf numFmtId="49" fontId="0" fillId="36" borderId="18" xfId="0" applyNumberFormat="1" applyFill="1" applyBorder="1" applyAlignment="1">
      <alignment horizontal="center"/>
    </xf>
    <xf numFmtId="49" fontId="0" fillId="36" borderId="17" xfId="0" applyNumberFormat="1" applyFill="1" applyBorder="1" applyAlignment="1">
      <alignment horizontal="center"/>
    </xf>
    <xf numFmtId="49" fontId="0" fillId="33" borderId="11" xfId="0" applyNumberFormat="1" applyFill="1" applyBorder="1" applyAlignment="1">
      <alignment horizontal="center"/>
    </xf>
    <xf numFmtId="49" fontId="0" fillId="33" borderId="19" xfId="0" applyNumberFormat="1" applyFill="1" applyBorder="1" applyAlignment="1">
      <alignment horizontal="center"/>
    </xf>
    <xf numFmtId="49" fontId="0" fillId="33" borderId="12" xfId="0" applyNumberFormat="1" applyFill="1" applyBorder="1" applyAlignment="1">
      <alignment horizontal="center"/>
    </xf>
    <xf numFmtId="49" fontId="0" fillId="33" borderId="16" xfId="0" applyNumberFormat="1" applyFill="1" applyBorder="1" applyAlignment="1">
      <alignment horizontal="center"/>
    </xf>
    <xf numFmtId="49" fontId="0" fillId="33" borderId="17" xfId="0" applyNumberFormat="1" applyFill="1" applyBorder="1" applyAlignment="1">
      <alignment horizontal="center"/>
    </xf>
    <xf numFmtId="0" fontId="23" fillId="0" borderId="22" xfId="0" applyFont="1" applyBorder="1" applyAlignment="1">
      <alignment horizontal="center"/>
    </xf>
    <xf numFmtId="0" fontId="23" fillId="0" borderId="0" xfId="0" applyFont="1"/>
    <xf numFmtId="0" fontId="23" fillId="0" borderId="0" xfId="0" applyFont="1" applyAlignment="1">
      <alignment vertical="center"/>
    </xf>
    <xf numFmtId="0" fontId="23" fillId="0" borderId="22" xfId="0" applyFont="1" applyBorder="1"/>
    <xf numFmtId="0" fontId="23" fillId="38" borderId="23" xfId="0" applyFont="1" applyFill="1" applyBorder="1" applyAlignment="1">
      <alignment vertical="center" wrapText="1"/>
    </xf>
    <xf numFmtId="0" fontId="23" fillId="38" borderId="22" xfId="0" applyFont="1" applyFill="1" applyBorder="1" applyAlignment="1">
      <alignment vertical="center" wrapText="1"/>
    </xf>
    <xf numFmtId="0" fontId="23" fillId="0" borderId="22" xfId="44" applyFont="1" applyBorder="1"/>
    <xf numFmtId="0" fontId="27" fillId="38" borderId="22" xfId="0" applyFont="1" applyFill="1" applyBorder="1" applyAlignment="1">
      <alignment vertical="center" wrapText="1"/>
    </xf>
    <xf numFmtId="49" fontId="32" fillId="0" borderId="22" xfId="0" applyNumberFormat="1" applyFont="1" applyBorder="1" applyAlignment="1">
      <alignment wrapText="1"/>
    </xf>
    <xf numFmtId="0" fontId="32" fillId="38" borderId="23" xfId="0" applyFont="1" applyFill="1" applyBorder="1" applyAlignment="1">
      <alignment vertical="center" wrapText="1"/>
    </xf>
    <xf numFmtId="0" fontId="27" fillId="0" borderId="22" xfId="0" applyFont="1" applyBorder="1"/>
    <xf numFmtId="0" fontId="27" fillId="0" borderId="22" xfId="0" applyFont="1" applyBorder="1" applyAlignment="1">
      <alignment wrapText="1"/>
    </xf>
    <xf numFmtId="0" fontId="27" fillId="0" borderId="0" xfId="0" applyFont="1" applyBorder="1"/>
    <xf numFmtId="0" fontId="20" fillId="37" borderId="22" xfId="0" applyFont="1" applyFill="1" applyBorder="1" applyAlignment="1">
      <alignment horizontal="left" vertical="top" wrapText="1"/>
    </xf>
    <xf numFmtId="49" fontId="20" fillId="0" borderId="0" xfId="0" applyNumberFormat="1" applyFont="1" applyAlignment="1">
      <alignment horizontal="left" vertical="top" wrapText="1"/>
    </xf>
    <xf numFmtId="49" fontId="0" fillId="0" borderId="0" xfId="0" applyNumberFormat="1" applyFill="1" applyBorder="1"/>
    <xf numFmtId="164" fontId="18" fillId="37" borderId="0" xfId="2" applyNumberFormat="1" applyFont="1" applyFill="1" applyBorder="1" applyAlignment="1"/>
    <xf numFmtId="43" fontId="0" fillId="0" borderId="0" xfId="1" applyFont="1" applyBorder="1" applyAlignment="1"/>
    <xf numFmtId="49" fontId="0" fillId="0" borderId="0" xfId="0" applyNumberFormat="1" applyFill="1" applyBorder="1" applyAlignment="1">
      <alignment horizontal="left"/>
    </xf>
    <xf numFmtId="49" fontId="0" fillId="37" borderId="0" xfId="0" applyNumberFormat="1" applyFill="1" applyBorder="1"/>
    <xf numFmtId="49" fontId="0" fillId="37" borderId="0" xfId="0" applyNumberFormat="1" applyFill="1" applyBorder="1" applyAlignment="1">
      <alignment vertical="top" wrapText="1"/>
    </xf>
    <xf numFmtId="0" fontId="0" fillId="0" borderId="0" xfId="0" applyFill="1" applyBorder="1"/>
    <xf numFmtId="0" fontId="0" fillId="37" borderId="0" xfId="0" applyFill="1" applyBorder="1" applyAlignment="1">
      <alignment vertical="top" wrapText="1"/>
    </xf>
  </cellXfs>
  <cellStyles count="45">
    <cellStyle name="20% - Colore 1" xfId="21" builtinId="30" customBuiltin="1"/>
    <cellStyle name="20% - Colore 2" xfId="25" builtinId="34" customBuiltin="1"/>
    <cellStyle name="20% - Colore 3" xfId="29" builtinId="38" customBuiltin="1"/>
    <cellStyle name="20% - Colore 4" xfId="33" builtinId="42" customBuiltin="1"/>
    <cellStyle name="20% - Colore 5" xfId="37" builtinId="46" customBuiltin="1"/>
    <cellStyle name="20% - Colore 6" xfId="41" builtinId="50" customBuiltin="1"/>
    <cellStyle name="40% - Colore 1" xfId="22" builtinId="31" customBuiltin="1"/>
    <cellStyle name="40% - Colore 2" xfId="26" builtinId="35" customBuiltin="1"/>
    <cellStyle name="40% - Colore 3" xfId="30" builtinId="39" customBuiltin="1"/>
    <cellStyle name="40% - Colore 4" xfId="34" builtinId="43" customBuiltin="1"/>
    <cellStyle name="40% - Colore 5" xfId="38" builtinId="47" customBuiltin="1"/>
    <cellStyle name="40% - Colore 6" xfId="42" builtinId="51" customBuiltin="1"/>
    <cellStyle name="60% - Colore 1" xfId="23" builtinId="32" customBuiltin="1"/>
    <cellStyle name="60% - Colore 2" xfId="27" builtinId="36" customBuiltin="1"/>
    <cellStyle name="60% - Colore 3" xfId="31" builtinId="40" customBuiltin="1"/>
    <cellStyle name="60% - Colore 4" xfId="35" builtinId="44" customBuiltin="1"/>
    <cellStyle name="60% - Colore 5" xfId="39" builtinId="48" customBuiltin="1"/>
    <cellStyle name="60% - Colore 6" xfId="43" builtinId="52" customBuiltin="1"/>
    <cellStyle name="Calcolo" xfId="13" builtinId="22" customBuiltin="1"/>
    <cellStyle name="Cella collegata" xfId="14" builtinId="24" customBuiltin="1"/>
    <cellStyle name="Cella da controllare" xfId="15" builtinId="23" customBuiltin="1"/>
    <cellStyle name="Collegamento ipertestuale" xfId="44" builtinId="8"/>
    <cellStyle name="Colore 1" xfId="20" builtinId="29" customBuiltin="1"/>
    <cellStyle name="Colore 2" xfId="24" builtinId="33" customBuiltin="1"/>
    <cellStyle name="Colore 3" xfId="28" builtinId="37" customBuiltin="1"/>
    <cellStyle name="Colore 4" xfId="32" builtinId="41" customBuiltin="1"/>
    <cellStyle name="Colore 5" xfId="36" builtinId="45" customBuiltin="1"/>
    <cellStyle name="Colore 6" xfId="40" builtinId="49" customBuiltin="1"/>
    <cellStyle name="Input" xfId="11" builtinId="20" customBuiltin="1"/>
    <cellStyle name="Migliaia" xfId="1" builtinId="3" customBuiltin="1"/>
    <cellStyle name="Neutrale" xfId="10" builtinId="28" customBuiltin="1"/>
    <cellStyle name="Normale" xfId="0" builtinId="0" customBuiltin="1"/>
    <cellStyle name="Nota" xfId="17" builtinId="10" customBuiltin="1"/>
    <cellStyle name="Output" xfId="12" builtinId="21" customBuiltin="1"/>
    <cellStyle name="Testo avviso" xfId="16" builtinId="11" customBuiltin="1"/>
    <cellStyle name="Testo descrittivo" xfId="18" builtinId="53" customBuiltin="1"/>
    <cellStyle name="Titolo" xfId="3" builtinId="15" customBuiltin="1"/>
    <cellStyle name="Titolo 1" xfId="4" builtinId="16" customBuiltin="1"/>
    <cellStyle name="Titolo 2" xfId="5" builtinId="17" customBuiltin="1"/>
    <cellStyle name="Titolo 3" xfId="6" builtinId="18" customBuiltin="1"/>
    <cellStyle name="Titolo 4" xfId="7" builtinId="19" customBuiltin="1"/>
    <cellStyle name="Totale" xfId="19" builtinId="25" customBuiltin="1"/>
    <cellStyle name="Valore non valido" xfId="9" builtinId="27" customBuiltin="1"/>
    <cellStyle name="Valore valido" xfId="8" builtinId="26" customBuiltin="1"/>
    <cellStyle name="Valuta" xfId="2" builtinId="4" customBuiltin="1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VCP%2031-01-2015/file%20avcp%20comune%20verolanuov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i di bas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martcig.anticorruzione.it/AVCP-SmartCig/preparaDettaglioComunicazioneOS.action?codDettaglioCarnet=57968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43"/>
  <sheetViews>
    <sheetView tabSelected="1" zoomScale="70" zoomScaleNormal="70" workbookViewId="0">
      <pane ySplit="4" topLeftCell="A51" activePane="bottomLeft" state="frozen"/>
      <selection pane="bottomLeft" activeCell="D150" sqref="A150:D160"/>
    </sheetView>
  </sheetViews>
  <sheetFormatPr defaultColWidth="8.88671875" defaultRowHeight="15" customHeight="1" x14ac:dyDescent="0.3"/>
  <cols>
    <col min="1" max="1" width="19.44140625" style="64" bestFit="1" customWidth="1"/>
    <col min="2" max="3" width="1.5546875" style="1" customWidth="1"/>
    <col min="4" max="4" width="32.88671875" style="7" customWidth="1"/>
    <col min="5" max="5" width="23.5546875" style="7" customWidth="1"/>
    <col min="6" max="10" width="1.5546875" style="1" customWidth="1"/>
    <col min="11" max="11" width="18.109375" style="1" customWidth="1"/>
    <col min="12" max="12" width="4.109375" style="1" customWidth="1"/>
    <col min="13" max="13" width="36.44140625" style="1" bestFit="1" customWidth="1"/>
    <col min="14" max="14" width="4.33203125" style="1" customWidth="1"/>
    <col min="15" max="15" width="18.109375" style="1" customWidth="1"/>
    <col min="16" max="16" width="4" style="1" customWidth="1"/>
    <col min="17" max="17" width="17.6640625" style="2" bestFit="1" customWidth="1"/>
    <col min="18" max="18" width="13.44140625" style="1" bestFit="1" customWidth="1"/>
    <col min="19" max="19" width="11.6640625" style="1" customWidth="1"/>
    <col min="20" max="20" width="13.6640625" style="76" bestFit="1" customWidth="1"/>
    <col min="21" max="21" width="25.6640625" style="1" bestFit="1" customWidth="1"/>
    <col min="22" max="22" width="14.6640625" style="1" customWidth="1"/>
    <col min="23" max="16384" width="8.88671875" style="1"/>
  </cols>
  <sheetData>
    <row r="1" spans="1:21" ht="17.7" customHeight="1" x14ac:dyDescent="0.3">
      <c r="B1" s="129" t="s">
        <v>0</v>
      </c>
      <c r="C1" s="130"/>
      <c r="F1" s="133" t="s">
        <v>1</v>
      </c>
      <c r="G1" s="134"/>
      <c r="H1" s="134"/>
      <c r="I1" s="134"/>
      <c r="J1" s="134"/>
      <c r="K1" s="134"/>
      <c r="L1" s="134"/>
      <c r="M1" s="135"/>
      <c r="N1" s="136" t="s">
        <v>2</v>
      </c>
      <c r="O1" s="137"/>
      <c r="P1" s="138"/>
    </row>
    <row r="2" spans="1:21" ht="22.95" customHeight="1" x14ac:dyDescent="0.3">
      <c r="B2" s="131"/>
      <c r="C2" s="132"/>
      <c r="F2" s="139" t="s">
        <v>3</v>
      </c>
      <c r="G2" s="140"/>
      <c r="H2" s="140"/>
      <c r="I2" s="140"/>
      <c r="J2" s="141"/>
      <c r="K2" s="142" t="s">
        <v>4</v>
      </c>
      <c r="L2" s="143"/>
      <c r="M2" s="144"/>
      <c r="N2" s="3" t="s">
        <v>5</v>
      </c>
      <c r="O2" s="145" t="s">
        <v>6</v>
      </c>
      <c r="P2" s="146"/>
    </row>
    <row r="3" spans="1:21" s="4" customFormat="1" ht="46.2" customHeight="1" x14ac:dyDescent="0.3">
      <c r="A3" s="90" t="s">
        <v>7</v>
      </c>
      <c r="B3" s="5" t="s">
        <v>8</v>
      </c>
      <c r="C3" s="5" t="s">
        <v>9</v>
      </c>
      <c r="D3" s="40" t="s">
        <v>10</v>
      </c>
      <c r="E3" s="40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5" t="s">
        <v>16</v>
      </c>
      <c r="K3" s="5" t="s">
        <v>13</v>
      </c>
      <c r="L3" s="5" t="s">
        <v>14</v>
      </c>
      <c r="M3" s="5" t="s">
        <v>15</v>
      </c>
      <c r="N3" s="5" t="s">
        <v>17</v>
      </c>
      <c r="O3" s="5" t="s">
        <v>13</v>
      </c>
      <c r="P3" s="5" t="s">
        <v>14</v>
      </c>
      <c r="Q3" s="36" t="s">
        <v>72</v>
      </c>
      <c r="R3" s="5" t="s">
        <v>18</v>
      </c>
      <c r="S3" s="6" t="s">
        <v>19</v>
      </c>
      <c r="T3" s="77" t="s">
        <v>20</v>
      </c>
      <c r="U3" s="6" t="s">
        <v>21</v>
      </c>
    </row>
    <row r="4" spans="1:21" s="112" customFormat="1" ht="85.95" customHeight="1" x14ac:dyDescent="0.3">
      <c r="A4" s="109" t="s">
        <v>22</v>
      </c>
      <c r="B4" s="110" t="s">
        <v>23</v>
      </c>
      <c r="C4" s="111" t="s">
        <v>24</v>
      </c>
      <c r="D4" s="112" t="s">
        <v>25</v>
      </c>
      <c r="E4" s="112" t="s">
        <v>26</v>
      </c>
      <c r="F4" s="110" t="s">
        <v>27</v>
      </c>
      <c r="G4" s="112" t="s">
        <v>28</v>
      </c>
      <c r="H4" s="112" t="s">
        <v>29</v>
      </c>
      <c r="I4" s="112" t="s">
        <v>30</v>
      </c>
      <c r="J4" s="111" t="s">
        <v>31</v>
      </c>
      <c r="K4" s="110" t="s">
        <v>28</v>
      </c>
      <c r="L4" s="112" t="s">
        <v>29</v>
      </c>
      <c r="M4" s="111" t="s">
        <v>30</v>
      </c>
      <c r="N4" s="110" t="s">
        <v>32</v>
      </c>
      <c r="O4" s="110" t="s">
        <v>33</v>
      </c>
      <c r="P4" s="111" t="s">
        <v>29</v>
      </c>
      <c r="Q4" s="113" t="s">
        <v>34</v>
      </c>
      <c r="R4" s="112" t="s">
        <v>35</v>
      </c>
      <c r="S4" s="112" t="s">
        <v>36</v>
      </c>
      <c r="T4" s="114" t="s">
        <v>37</v>
      </c>
      <c r="U4" s="111" t="s">
        <v>38</v>
      </c>
    </row>
    <row r="5" spans="1:21" s="7" customFormat="1" ht="30" customHeight="1" x14ac:dyDescent="0.3">
      <c r="A5" s="91" t="s">
        <v>39</v>
      </c>
      <c r="B5" s="8" t="s">
        <v>40</v>
      </c>
      <c r="C5" s="9" t="s">
        <v>41</v>
      </c>
      <c r="D5" s="10" t="s">
        <v>41</v>
      </c>
      <c r="E5" s="10" t="s">
        <v>42</v>
      </c>
      <c r="F5" s="8"/>
      <c r="G5" s="10" t="s">
        <v>43</v>
      </c>
      <c r="H5" s="10"/>
      <c r="I5" s="10" t="s">
        <v>41</v>
      </c>
      <c r="J5" s="9" t="s">
        <v>44</v>
      </c>
      <c r="K5" s="8" t="s">
        <v>43</v>
      </c>
      <c r="L5" s="10"/>
      <c r="M5" s="9" t="s">
        <v>41</v>
      </c>
      <c r="N5" s="8"/>
      <c r="O5" s="8" t="s">
        <v>43</v>
      </c>
      <c r="P5" s="9"/>
      <c r="Q5" s="11"/>
      <c r="R5" s="10"/>
      <c r="S5" s="10"/>
      <c r="T5" s="78"/>
      <c r="U5" s="9" t="s">
        <v>45</v>
      </c>
    </row>
    <row r="6" spans="1:21" s="7" customFormat="1" ht="30" customHeight="1" x14ac:dyDescent="0.3">
      <c r="A6" s="123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6"/>
      <c r="R6" s="95"/>
      <c r="S6" s="95"/>
      <c r="T6" s="97"/>
      <c r="U6" s="95"/>
    </row>
    <row r="7" spans="1:21" ht="15" customHeight="1" x14ac:dyDescent="0.3">
      <c r="A7" s="71"/>
    </row>
    <row r="8" spans="1:21" ht="42.75" customHeight="1" x14ac:dyDescent="0.4">
      <c r="A8" s="125" t="s">
        <v>118</v>
      </c>
    </row>
    <row r="9" spans="1:21" ht="43.2" x14ac:dyDescent="0.3">
      <c r="A9" s="65" t="s">
        <v>49</v>
      </c>
      <c r="B9" s="14" t="s">
        <v>46</v>
      </c>
      <c r="C9" s="15" t="s">
        <v>47</v>
      </c>
      <c r="D9" s="39" t="s">
        <v>50</v>
      </c>
      <c r="E9" s="49" t="s">
        <v>48</v>
      </c>
      <c r="F9" s="21"/>
      <c r="G9" s="21"/>
      <c r="H9" s="21"/>
      <c r="I9" s="21"/>
      <c r="J9" s="21"/>
      <c r="K9" s="22" t="s">
        <v>61</v>
      </c>
      <c r="L9" s="21"/>
      <c r="M9" s="21" t="s">
        <v>59</v>
      </c>
      <c r="N9" s="21"/>
      <c r="O9" s="17" t="s">
        <v>61</v>
      </c>
      <c r="P9" s="21"/>
      <c r="Q9" s="37">
        <v>39000</v>
      </c>
      <c r="R9" s="19" t="s">
        <v>60</v>
      </c>
      <c r="S9" s="19" t="s">
        <v>348</v>
      </c>
      <c r="T9" s="59">
        <v>39000</v>
      </c>
      <c r="U9" s="21" t="s">
        <v>106</v>
      </c>
    </row>
    <row r="10" spans="1:21" ht="57.6" x14ac:dyDescent="0.3">
      <c r="A10" s="65" t="s">
        <v>51</v>
      </c>
      <c r="B10" s="14" t="s">
        <v>46</v>
      </c>
      <c r="C10" s="15" t="s">
        <v>47</v>
      </c>
      <c r="D10" s="39" t="s">
        <v>52</v>
      </c>
      <c r="E10" s="49" t="s">
        <v>48</v>
      </c>
      <c r="F10" s="21"/>
      <c r="G10" s="21"/>
      <c r="H10" s="21"/>
      <c r="I10" s="21"/>
      <c r="J10" s="21"/>
      <c r="K10" s="20" t="s">
        <v>62</v>
      </c>
      <c r="L10" s="21"/>
      <c r="M10" s="21" t="s">
        <v>63</v>
      </c>
      <c r="N10" s="21"/>
      <c r="O10" s="17" t="s">
        <v>62</v>
      </c>
      <c r="P10" s="21"/>
      <c r="Q10" s="37">
        <v>3275</v>
      </c>
      <c r="R10" s="21" t="s">
        <v>64</v>
      </c>
      <c r="S10" s="21" t="s">
        <v>144</v>
      </c>
      <c r="T10" s="59">
        <v>1637.5</v>
      </c>
      <c r="U10" s="89" t="s">
        <v>145</v>
      </c>
    </row>
    <row r="11" spans="1:21" ht="57.6" x14ac:dyDescent="0.3">
      <c r="A11" s="65" t="s">
        <v>53</v>
      </c>
      <c r="B11" s="14" t="s">
        <v>46</v>
      </c>
      <c r="C11" s="15" t="s">
        <v>47</v>
      </c>
      <c r="D11" s="39" t="s">
        <v>54</v>
      </c>
      <c r="E11" s="49" t="s">
        <v>48</v>
      </c>
      <c r="F11" s="21"/>
      <c r="G11" s="21"/>
      <c r="H11" s="21"/>
      <c r="I11" s="21"/>
      <c r="J11" s="21"/>
      <c r="K11" s="21" t="s">
        <v>65</v>
      </c>
      <c r="L11" s="21"/>
      <c r="M11" s="21" t="s">
        <v>66</v>
      </c>
      <c r="N11" s="21"/>
      <c r="O11" s="17" t="s">
        <v>65</v>
      </c>
      <c r="P11" s="21"/>
      <c r="Q11" s="37">
        <v>3500</v>
      </c>
      <c r="R11" s="21" t="s">
        <v>67</v>
      </c>
      <c r="S11" s="21" t="s">
        <v>97</v>
      </c>
      <c r="T11" s="59">
        <v>3500</v>
      </c>
      <c r="U11" s="89" t="s">
        <v>145</v>
      </c>
    </row>
    <row r="12" spans="1:21" s="13" customFormat="1" ht="43.95" customHeight="1" x14ac:dyDescent="0.3">
      <c r="A12" s="65" t="s">
        <v>55</v>
      </c>
      <c r="B12" s="14" t="s">
        <v>46</v>
      </c>
      <c r="C12" s="15" t="s">
        <v>47</v>
      </c>
      <c r="D12" s="41" t="s">
        <v>56</v>
      </c>
      <c r="E12" s="49" t="s">
        <v>48</v>
      </c>
      <c r="F12" s="15"/>
      <c r="G12" s="15"/>
      <c r="H12" s="15"/>
      <c r="I12" s="15"/>
      <c r="J12" s="15"/>
      <c r="K12" s="21" t="s">
        <v>69</v>
      </c>
      <c r="L12" s="15"/>
      <c r="M12" s="21" t="s">
        <v>70</v>
      </c>
      <c r="N12" s="15"/>
      <c r="O12" s="17" t="s">
        <v>69</v>
      </c>
      <c r="P12" s="15"/>
      <c r="Q12" s="37">
        <v>10465.52</v>
      </c>
      <c r="R12" s="15" t="s">
        <v>71</v>
      </c>
      <c r="S12" s="15" t="s">
        <v>97</v>
      </c>
      <c r="T12" s="59">
        <v>3341.52</v>
      </c>
      <c r="U12" s="15" t="s">
        <v>106</v>
      </c>
    </row>
    <row r="13" spans="1:21" s="13" customFormat="1" ht="43.95" customHeight="1" x14ac:dyDescent="0.3">
      <c r="A13" s="65" t="s">
        <v>57</v>
      </c>
      <c r="B13" s="14" t="s">
        <v>46</v>
      </c>
      <c r="C13" s="15" t="s">
        <v>47</v>
      </c>
      <c r="D13" s="41" t="s">
        <v>58</v>
      </c>
      <c r="E13" s="49" t="s">
        <v>48</v>
      </c>
      <c r="F13" s="15"/>
      <c r="G13" s="15"/>
      <c r="H13" s="15"/>
      <c r="I13" s="15"/>
      <c r="J13" s="15"/>
      <c r="K13" s="21" t="s">
        <v>65</v>
      </c>
      <c r="L13" s="21"/>
      <c r="M13" s="21" t="s">
        <v>66</v>
      </c>
      <c r="N13" s="21"/>
      <c r="O13" s="17" t="s">
        <v>65</v>
      </c>
      <c r="P13" s="15"/>
      <c r="Q13" s="37">
        <v>2000</v>
      </c>
      <c r="R13" s="15" t="s">
        <v>68</v>
      </c>
      <c r="S13" s="15" t="s">
        <v>97</v>
      </c>
      <c r="T13" s="59">
        <v>2000</v>
      </c>
      <c r="U13" s="15" t="s">
        <v>106</v>
      </c>
    </row>
    <row r="14" spans="1:21" s="13" customFormat="1" ht="43.95" customHeight="1" x14ac:dyDescent="0.4">
      <c r="A14" s="124" t="s">
        <v>119</v>
      </c>
      <c r="B14" s="14"/>
      <c r="C14" s="15"/>
      <c r="D14" s="41"/>
      <c r="E14" s="49"/>
      <c r="F14" s="15"/>
      <c r="G14" s="15"/>
      <c r="H14" s="15"/>
      <c r="I14" s="15"/>
      <c r="J14" s="15"/>
      <c r="K14" s="21"/>
      <c r="L14" s="21"/>
      <c r="M14" s="21"/>
      <c r="N14" s="21"/>
      <c r="O14" s="17"/>
      <c r="P14" s="15"/>
      <c r="Q14" s="12"/>
      <c r="R14" s="15"/>
      <c r="S14" s="15"/>
      <c r="T14" s="59"/>
      <c r="U14" s="15"/>
    </row>
    <row r="15" spans="1:21" s="13" customFormat="1" ht="43.95" customHeight="1" x14ac:dyDescent="0.3">
      <c r="A15" s="65" t="s">
        <v>77</v>
      </c>
      <c r="B15" s="14" t="s">
        <v>46</v>
      </c>
      <c r="C15" s="15" t="s">
        <v>47</v>
      </c>
      <c r="D15" s="41" t="s">
        <v>79</v>
      </c>
      <c r="E15" s="49" t="s">
        <v>48</v>
      </c>
      <c r="F15" s="15"/>
      <c r="G15" s="15"/>
      <c r="H15" s="15"/>
      <c r="I15" s="15"/>
      <c r="J15" s="15"/>
      <c r="K15" s="21" t="s">
        <v>91</v>
      </c>
      <c r="L15" s="21"/>
      <c r="M15" s="21" t="s">
        <v>90</v>
      </c>
      <c r="N15" s="21"/>
      <c r="O15" s="21" t="s">
        <v>91</v>
      </c>
      <c r="P15" s="15"/>
      <c r="Q15" s="12">
        <v>14800</v>
      </c>
      <c r="R15" s="15" t="s">
        <v>94</v>
      </c>
      <c r="S15" s="15" t="s">
        <v>97</v>
      </c>
      <c r="T15" s="59">
        <v>14800</v>
      </c>
      <c r="U15" s="15" t="s">
        <v>106</v>
      </c>
    </row>
    <row r="16" spans="1:21" s="13" customFormat="1" ht="43.95" customHeight="1" x14ac:dyDescent="0.3">
      <c r="A16" s="65" t="s">
        <v>78</v>
      </c>
      <c r="B16" s="14" t="s">
        <v>46</v>
      </c>
      <c r="C16" s="15" t="s">
        <v>47</v>
      </c>
      <c r="D16" s="41" t="s">
        <v>80</v>
      </c>
      <c r="E16" s="49" t="s">
        <v>48</v>
      </c>
      <c r="F16" s="15"/>
      <c r="G16" s="15"/>
      <c r="H16" s="15"/>
      <c r="I16" s="15"/>
      <c r="J16" s="15"/>
      <c r="K16" s="21" t="s">
        <v>91</v>
      </c>
      <c r="L16" s="21"/>
      <c r="M16" s="21" t="s">
        <v>90</v>
      </c>
      <c r="N16" s="21"/>
      <c r="O16" s="21" t="s">
        <v>91</v>
      </c>
      <c r="P16" s="15"/>
      <c r="Q16" s="12">
        <v>25200</v>
      </c>
      <c r="R16" s="15" t="s">
        <v>94</v>
      </c>
      <c r="S16" s="15" t="s">
        <v>97</v>
      </c>
      <c r="T16" s="59">
        <v>25200</v>
      </c>
      <c r="U16" s="15" t="s">
        <v>106</v>
      </c>
    </row>
    <row r="17" spans="1:21" s="13" customFormat="1" ht="43.95" customHeight="1" x14ac:dyDescent="0.3">
      <c r="A17" s="65" t="s">
        <v>73</v>
      </c>
      <c r="B17" s="14" t="s">
        <v>46</v>
      </c>
      <c r="C17" s="15" t="s">
        <v>47</v>
      </c>
      <c r="D17" s="41" t="s">
        <v>74</v>
      </c>
      <c r="E17" s="49" t="s">
        <v>48</v>
      </c>
      <c r="F17" s="15"/>
      <c r="G17" s="15"/>
      <c r="H17" s="15"/>
      <c r="I17" s="15"/>
      <c r="J17" s="15"/>
      <c r="K17" s="21" t="s">
        <v>91</v>
      </c>
      <c r="L17" s="21"/>
      <c r="M17" s="21" t="s">
        <v>90</v>
      </c>
      <c r="N17" s="21"/>
      <c r="O17" s="21" t="s">
        <v>91</v>
      </c>
      <c r="P17" s="15"/>
      <c r="Q17" s="12">
        <v>19030</v>
      </c>
      <c r="R17" s="15" t="s">
        <v>94</v>
      </c>
      <c r="S17" s="15" t="s">
        <v>97</v>
      </c>
      <c r="T17" s="75">
        <v>19030</v>
      </c>
      <c r="U17" s="15" t="s">
        <v>106</v>
      </c>
    </row>
    <row r="18" spans="1:21" s="13" customFormat="1" ht="43.95" customHeight="1" x14ac:dyDescent="0.3">
      <c r="A18" s="65" t="s">
        <v>75</v>
      </c>
      <c r="B18" s="14" t="s">
        <v>46</v>
      </c>
      <c r="C18" s="15" t="s">
        <v>47</v>
      </c>
      <c r="D18" s="41" t="s">
        <v>76</v>
      </c>
      <c r="E18" s="49" t="s">
        <v>48</v>
      </c>
      <c r="F18" s="15"/>
      <c r="G18" s="15"/>
      <c r="H18" s="15"/>
      <c r="I18" s="15"/>
      <c r="J18" s="15"/>
      <c r="K18" s="21" t="s">
        <v>91</v>
      </c>
      <c r="L18" s="21"/>
      <c r="M18" s="21" t="s">
        <v>90</v>
      </c>
      <c r="N18" s="21"/>
      <c r="O18" s="21" t="s">
        <v>91</v>
      </c>
      <c r="P18" s="15"/>
      <c r="Q18" s="12">
        <v>21740</v>
      </c>
      <c r="R18" s="15" t="s">
        <v>94</v>
      </c>
      <c r="S18" s="15" t="s">
        <v>97</v>
      </c>
      <c r="T18" s="75">
        <v>21740</v>
      </c>
      <c r="U18" s="15" t="s">
        <v>481</v>
      </c>
    </row>
    <row r="19" spans="1:21" s="13" customFormat="1" ht="43.95" customHeight="1" x14ac:dyDescent="0.3">
      <c r="A19" s="65" t="s">
        <v>86</v>
      </c>
      <c r="B19" s="14" t="s">
        <v>46</v>
      </c>
      <c r="C19" s="15" t="s">
        <v>47</v>
      </c>
      <c r="D19" s="41" t="s">
        <v>93</v>
      </c>
      <c r="E19" s="49" t="s">
        <v>83</v>
      </c>
      <c r="F19" s="15"/>
      <c r="G19" s="15"/>
      <c r="H19" s="15"/>
      <c r="I19" s="15"/>
      <c r="J19" s="15"/>
      <c r="K19" s="21" t="s">
        <v>91</v>
      </c>
      <c r="L19" s="21"/>
      <c r="M19" s="21" t="s">
        <v>90</v>
      </c>
      <c r="N19" s="21"/>
      <c r="O19" s="21" t="s">
        <v>91</v>
      </c>
      <c r="P19" s="15"/>
      <c r="Q19" s="12">
        <v>4500</v>
      </c>
      <c r="R19" s="15" t="s">
        <v>94</v>
      </c>
      <c r="S19" s="15" t="s">
        <v>97</v>
      </c>
      <c r="T19" s="75">
        <v>4500</v>
      </c>
      <c r="U19" s="15" t="s">
        <v>481</v>
      </c>
    </row>
    <row r="20" spans="1:21" s="13" customFormat="1" ht="43.95" customHeight="1" x14ac:dyDescent="0.3">
      <c r="A20" s="65" t="s">
        <v>87</v>
      </c>
      <c r="B20" s="14" t="s">
        <v>46</v>
      </c>
      <c r="C20" s="15" t="s">
        <v>47</v>
      </c>
      <c r="D20" s="41" t="s">
        <v>88</v>
      </c>
      <c r="E20" s="49" t="s">
        <v>83</v>
      </c>
      <c r="F20" s="15"/>
      <c r="G20" s="15"/>
      <c r="H20" s="15"/>
      <c r="I20" s="15"/>
      <c r="J20" s="15"/>
      <c r="K20" s="21" t="s">
        <v>91</v>
      </c>
      <c r="L20" s="21"/>
      <c r="M20" s="21" t="s">
        <v>90</v>
      </c>
      <c r="N20" s="21"/>
      <c r="O20" s="21" t="s">
        <v>91</v>
      </c>
      <c r="P20" s="15"/>
      <c r="Q20" s="12">
        <v>5710</v>
      </c>
      <c r="R20" s="15" t="s">
        <v>99</v>
      </c>
      <c r="S20" s="15" t="s">
        <v>355</v>
      </c>
      <c r="T20" s="75">
        <v>5710</v>
      </c>
      <c r="U20" s="15" t="s">
        <v>481</v>
      </c>
    </row>
    <row r="21" spans="1:21" s="13" customFormat="1" ht="43.95" customHeight="1" x14ac:dyDescent="0.4">
      <c r="A21" s="124" t="s">
        <v>163</v>
      </c>
      <c r="B21" s="14"/>
      <c r="C21" s="15"/>
      <c r="D21" s="41"/>
      <c r="E21" s="49"/>
      <c r="F21" s="15"/>
      <c r="G21" s="15"/>
      <c r="H21" s="15"/>
      <c r="I21" s="15"/>
      <c r="J21" s="15"/>
      <c r="K21" s="21"/>
      <c r="L21" s="21"/>
      <c r="M21" s="21"/>
      <c r="N21" s="21"/>
      <c r="O21" s="56"/>
      <c r="P21" s="15"/>
      <c r="Q21" s="12"/>
      <c r="R21" s="15"/>
      <c r="S21" s="15"/>
      <c r="T21" s="75"/>
      <c r="U21" s="15"/>
    </row>
    <row r="22" spans="1:21" s="13" customFormat="1" ht="44.25" customHeight="1" x14ac:dyDescent="0.3">
      <c r="A22" s="65" t="s">
        <v>89</v>
      </c>
      <c r="B22" s="15" t="s">
        <v>46</v>
      </c>
      <c r="C22" s="15" t="s">
        <v>47</v>
      </c>
      <c r="D22" s="41" t="s">
        <v>92</v>
      </c>
      <c r="E22" s="50" t="s">
        <v>83</v>
      </c>
      <c r="F22" s="15"/>
      <c r="G22" s="15"/>
      <c r="H22" s="15"/>
      <c r="I22" s="15"/>
      <c r="J22" s="15"/>
      <c r="K22" s="21" t="s">
        <v>91</v>
      </c>
      <c r="L22" s="21"/>
      <c r="M22" s="21" t="s">
        <v>90</v>
      </c>
      <c r="N22" s="15"/>
      <c r="O22" s="17" t="s">
        <v>91</v>
      </c>
      <c r="P22" s="15"/>
      <c r="Q22" s="12">
        <v>5760</v>
      </c>
      <c r="R22" s="15" t="s">
        <v>96</v>
      </c>
      <c r="S22" s="15" t="s">
        <v>349</v>
      </c>
      <c r="T22" s="75">
        <v>5760</v>
      </c>
      <c r="U22" s="15" t="s">
        <v>480</v>
      </c>
    </row>
    <row r="23" spans="1:21" s="13" customFormat="1" ht="43.95" customHeight="1" x14ac:dyDescent="0.3">
      <c r="A23" s="65" t="s">
        <v>81</v>
      </c>
      <c r="B23" s="14" t="s">
        <v>46</v>
      </c>
      <c r="C23" s="15" t="s">
        <v>47</v>
      </c>
      <c r="D23" s="41" t="s">
        <v>82</v>
      </c>
      <c r="E23" s="49" t="s">
        <v>48</v>
      </c>
      <c r="F23" s="15"/>
      <c r="G23" s="15"/>
      <c r="H23" s="15"/>
      <c r="I23" s="15"/>
      <c r="J23" s="15"/>
      <c r="K23" s="21" t="s">
        <v>101</v>
      </c>
      <c r="L23" s="21"/>
      <c r="M23" s="21" t="s">
        <v>100</v>
      </c>
      <c r="N23" s="21"/>
      <c r="O23" s="21" t="s">
        <v>101</v>
      </c>
      <c r="P23" s="15"/>
      <c r="Q23" s="12">
        <f>14000+5692.2</f>
        <v>19692.2</v>
      </c>
      <c r="R23" s="15" t="s">
        <v>98</v>
      </c>
      <c r="S23" s="15" t="s">
        <v>102</v>
      </c>
      <c r="T23" s="75">
        <v>19692.2</v>
      </c>
      <c r="U23" s="15" t="s">
        <v>480</v>
      </c>
    </row>
    <row r="24" spans="1:21" s="13" customFormat="1" ht="43.95" customHeight="1" x14ac:dyDescent="0.3">
      <c r="A24" s="65" t="s">
        <v>84</v>
      </c>
      <c r="B24" s="14" t="s">
        <v>46</v>
      </c>
      <c r="C24" s="15" t="s">
        <v>47</v>
      </c>
      <c r="D24" s="41" t="s">
        <v>85</v>
      </c>
      <c r="E24" s="49" t="s">
        <v>83</v>
      </c>
      <c r="F24" s="15"/>
      <c r="G24" s="15"/>
      <c r="H24" s="15"/>
      <c r="I24" s="15"/>
      <c r="J24" s="15"/>
      <c r="K24" s="21" t="s">
        <v>104</v>
      </c>
      <c r="L24" s="21"/>
      <c r="M24" s="21" t="s">
        <v>103</v>
      </c>
      <c r="N24" s="21"/>
      <c r="O24" s="21" t="s">
        <v>104</v>
      </c>
      <c r="P24" s="15"/>
      <c r="Q24" s="12">
        <v>38500</v>
      </c>
      <c r="R24" s="15" t="s">
        <v>105</v>
      </c>
      <c r="S24" s="15" t="s">
        <v>102</v>
      </c>
      <c r="T24" s="75">
        <v>38500</v>
      </c>
      <c r="U24" s="15" t="s">
        <v>480</v>
      </c>
    </row>
    <row r="25" spans="1:21" s="13" customFormat="1" ht="43.95" customHeight="1" x14ac:dyDescent="0.3">
      <c r="A25" s="65" t="s">
        <v>120</v>
      </c>
      <c r="B25" s="15" t="s">
        <v>46</v>
      </c>
      <c r="C25" s="15" t="s">
        <v>47</v>
      </c>
      <c r="D25" s="41" t="s">
        <v>121</v>
      </c>
      <c r="E25" s="50" t="s">
        <v>83</v>
      </c>
      <c r="F25" s="15"/>
      <c r="G25" s="15"/>
      <c r="H25" s="15"/>
      <c r="I25" s="15"/>
      <c r="J25" s="15"/>
      <c r="K25" s="15" t="s">
        <v>122</v>
      </c>
      <c r="L25" s="15"/>
      <c r="M25" s="15" t="s">
        <v>123</v>
      </c>
      <c r="N25" s="15"/>
      <c r="O25" s="15" t="s">
        <v>122</v>
      </c>
      <c r="P25" s="15"/>
      <c r="Q25" s="12">
        <v>14543</v>
      </c>
      <c r="R25" s="15" t="s">
        <v>124</v>
      </c>
      <c r="S25" s="15" t="s">
        <v>97</v>
      </c>
      <c r="T25" s="75">
        <v>14543</v>
      </c>
      <c r="U25" s="15" t="s">
        <v>480</v>
      </c>
    </row>
    <row r="26" spans="1:21" s="64" customFormat="1" ht="43.2" x14ac:dyDescent="0.3">
      <c r="A26" s="65">
        <v>8478045010</v>
      </c>
      <c r="B26" s="15" t="s">
        <v>162</v>
      </c>
      <c r="C26" s="15" t="s">
        <v>47</v>
      </c>
      <c r="D26" s="42" t="s">
        <v>109</v>
      </c>
      <c r="E26" s="60" t="s">
        <v>107</v>
      </c>
      <c r="F26" s="38"/>
      <c r="G26" s="38"/>
      <c r="H26" s="38"/>
      <c r="I26" s="38"/>
      <c r="J26" s="38"/>
      <c r="K26" s="61"/>
      <c r="L26" s="61"/>
      <c r="M26" s="61" t="s">
        <v>113</v>
      </c>
      <c r="N26" s="38"/>
      <c r="O26" s="17" t="s">
        <v>111</v>
      </c>
      <c r="P26" s="38"/>
      <c r="Q26" s="62">
        <v>139291.66</v>
      </c>
      <c r="R26" s="38" t="s">
        <v>117</v>
      </c>
      <c r="S26" s="38" t="s">
        <v>144</v>
      </c>
      <c r="T26" s="83">
        <v>139291.66</v>
      </c>
      <c r="U26" s="38" t="s">
        <v>481</v>
      </c>
    </row>
    <row r="27" spans="1:21" s="71" customFormat="1" ht="14.7" customHeight="1" x14ac:dyDescent="0.3">
      <c r="A27" s="65"/>
      <c r="B27" s="63"/>
      <c r="C27" s="63"/>
      <c r="D27" s="66"/>
      <c r="E27" s="58"/>
      <c r="F27" s="63"/>
      <c r="G27" s="63"/>
      <c r="H27" s="63"/>
      <c r="I27" s="63"/>
      <c r="J27" s="63"/>
      <c r="K27" s="67" t="s">
        <v>111</v>
      </c>
      <c r="L27" s="68"/>
      <c r="M27" s="69" t="s">
        <v>112</v>
      </c>
      <c r="N27" s="63"/>
      <c r="O27" s="63"/>
      <c r="P27" s="63"/>
      <c r="Q27" s="70"/>
      <c r="R27" s="63"/>
      <c r="S27" s="63"/>
      <c r="T27" s="83"/>
      <c r="U27" s="63"/>
    </row>
    <row r="28" spans="1:21" s="64" customFormat="1" ht="14.7" customHeight="1" x14ac:dyDescent="0.3">
      <c r="A28" s="65"/>
      <c r="B28" s="38"/>
      <c r="C28" s="38"/>
      <c r="D28" s="42"/>
      <c r="E28" s="60"/>
      <c r="F28" s="38"/>
      <c r="G28" s="38"/>
      <c r="H28" s="38"/>
      <c r="I28" s="38"/>
      <c r="J28" s="38"/>
      <c r="K28" s="67" t="s">
        <v>114</v>
      </c>
      <c r="L28" s="67"/>
      <c r="M28" s="67" t="s">
        <v>115</v>
      </c>
      <c r="N28" s="38"/>
      <c r="O28" s="38"/>
      <c r="P28" s="38"/>
      <c r="Q28" s="62"/>
      <c r="R28" s="38"/>
      <c r="S28" s="38"/>
      <c r="T28" s="83"/>
      <c r="U28" s="38"/>
    </row>
    <row r="29" spans="1:21" s="64" customFormat="1" ht="14.7" customHeight="1" x14ac:dyDescent="0.3">
      <c r="A29" s="65"/>
      <c r="B29" s="38"/>
      <c r="C29" s="38"/>
      <c r="D29" s="42"/>
      <c r="E29" s="60"/>
      <c r="F29" s="38"/>
      <c r="G29" s="38"/>
      <c r="H29" s="38"/>
      <c r="I29" s="38"/>
      <c r="J29" s="38"/>
      <c r="K29" s="72" t="s">
        <v>108</v>
      </c>
      <c r="L29" s="72"/>
      <c r="M29" s="72" t="s">
        <v>116</v>
      </c>
      <c r="N29" s="38"/>
      <c r="O29" s="57"/>
      <c r="P29" s="38"/>
      <c r="Q29" s="62"/>
      <c r="R29" s="38"/>
      <c r="S29" s="38"/>
      <c r="T29" s="83"/>
      <c r="U29" s="38"/>
    </row>
    <row r="30" spans="1:21" s="13" customFormat="1" ht="43.95" customHeight="1" x14ac:dyDescent="0.3">
      <c r="A30" s="92" t="s">
        <v>125</v>
      </c>
      <c r="B30" s="15" t="s">
        <v>46</v>
      </c>
      <c r="C30" s="15" t="s">
        <v>47</v>
      </c>
      <c r="D30" s="41" t="s">
        <v>132</v>
      </c>
      <c r="E30" s="50" t="s">
        <v>83</v>
      </c>
      <c r="F30" s="15"/>
      <c r="G30" s="15"/>
      <c r="H30" s="15"/>
      <c r="I30" s="15"/>
      <c r="J30" s="15"/>
      <c r="K30" s="15" t="s">
        <v>147</v>
      </c>
      <c r="L30" s="15"/>
      <c r="M30" s="15" t="s">
        <v>133</v>
      </c>
      <c r="N30" s="15"/>
      <c r="O30" s="15" t="s">
        <v>147</v>
      </c>
      <c r="P30" s="15"/>
      <c r="Q30" s="12">
        <v>1000</v>
      </c>
      <c r="R30" s="15" t="s">
        <v>96</v>
      </c>
      <c r="S30" s="15" t="s">
        <v>350</v>
      </c>
      <c r="T30" s="75">
        <v>1000</v>
      </c>
      <c r="U30" s="15" t="s">
        <v>480</v>
      </c>
    </row>
    <row r="31" spans="1:21" s="64" customFormat="1" ht="43.95" customHeight="1" x14ac:dyDescent="0.3">
      <c r="A31" s="92" t="s">
        <v>126</v>
      </c>
      <c r="B31" s="38" t="s">
        <v>46</v>
      </c>
      <c r="C31" s="38" t="s">
        <v>47</v>
      </c>
      <c r="D31" s="42" t="s">
        <v>134</v>
      </c>
      <c r="E31" s="98" t="s">
        <v>150</v>
      </c>
      <c r="F31" s="38"/>
      <c r="G31" s="38"/>
      <c r="H31" s="38"/>
      <c r="I31" s="38"/>
      <c r="J31" s="38"/>
      <c r="K31" s="38" t="s">
        <v>148</v>
      </c>
      <c r="L31" s="38"/>
      <c r="M31" s="38" t="s">
        <v>149</v>
      </c>
      <c r="N31" s="38"/>
      <c r="O31" s="38" t="s">
        <v>148</v>
      </c>
      <c r="P31" s="38"/>
      <c r="Q31" s="12">
        <v>11611.6</v>
      </c>
      <c r="R31" s="38"/>
      <c r="S31" s="38"/>
      <c r="T31" s="75"/>
      <c r="U31" s="38" t="s">
        <v>480</v>
      </c>
    </row>
    <row r="32" spans="1:21" s="13" customFormat="1" ht="43.95" customHeight="1" x14ac:dyDescent="0.3">
      <c r="A32" s="92" t="s">
        <v>127</v>
      </c>
      <c r="B32" s="15" t="s">
        <v>46</v>
      </c>
      <c r="C32" s="15" t="s">
        <v>47</v>
      </c>
      <c r="D32" s="41" t="s">
        <v>136</v>
      </c>
      <c r="E32" s="50" t="s">
        <v>83</v>
      </c>
      <c r="F32" s="15"/>
      <c r="G32" s="15"/>
      <c r="H32" s="15"/>
      <c r="I32" s="15"/>
      <c r="J32" s="15"/>
      <c r="K32" s="15" t="s">
        <v>139</v>
      </c>
      <c r="L32" s="15"/>
      <c r="M32" s="15" t="s">
        <v>138</v>
      </c>
      <c r="N32" s="15"/>
      <c r="O32" s="15" t="s">
        <v>139</v>
      </c>
      <c r="P32" s="15"/>
      <c r="Q32" s="12">
        <v>8674</v>
      </c>
      <c r="R32" s="15" t="s">
        <v>137</v>
      </c>
      <c r="S32" s="15" t="s">
        <v>95</v>
      </c>
      <c r="T32" s="75">
        <f>2479+2298+2397+1500</f>
        <v>8674</v>
      </c>
      <c r="U32" s="15" t="s">
        <v>476</v>
      </c>
    </row>
    <row r="33" spans="1:21" s="13" customFormat="1" ht="43.95" customHeight="1" x14ac:dyDescent="0.3">
      <c r="A33" s="92" t="s">
        <v>128</v>
      </c>
      <c r="B33" s="15" t="s">
        <v>46</v>
      </c>
      <c r="C33" s="15" t="s">
        <v>47</v>
      </c>
      <c r="D33" s="41" t="s">
        <v>140</v>
      </c>
      <c r="E33" s="50" t="s">
        <v>83</v>
      </c>
      <c r="F33" s="15"/>
      <c r="G33" s="15"/>
      <c r="H33" s="15"/>
      <c r="I33" s="15"/>
      <c r="J33" s="15"/>
      <c r="K33" s="15" t="s">
        <v>142</v>
      </c>
      <c r="L33" s="15"/>
      <c r="M33" s="15" t="s">
        <v>141</v>
      </c>
      <c r="N33" s="15"/>
      <c r="O33" s="15" t="s">
        <v>142</v>
      </c>
      <c r="P33" s="15"/>
      <c r="Q33" s="12">
        <v>1788</v>
      </c>
      <c r="R33" s="15" t="s">
        <v>137</v>
      </c>
      <c r="S33" s="15" t="s">
        <v>351</v>
      </c>
      <c r="T33" s="75">
        <v>1788</v>
      </c>
      <c r="U33" s="15" t="s">
        <v>476</v>
      </c>
    </row>
    <row r="34" spans="1:21" s="13" customFormat="1" ht="43.95" customHeight="1" x14ac:dyDescent="0.3">
      <c r="A34" s="92" t="s">
        <v>143</v>
      </c>
      <c r="B34" s="15" t="s">
        <v>46</v>
      </c>
      <c r="C34" s="15" t="s">
        <v>47</v>
      </c>
      <c r="D34" s="41" t="s">
        <v>129</v>
      </c>
      <c r="E34" s="50" t="s">
        <v>83</v>
      </c>
      <c r="F34" s="15"/>
      <c r="G34" s="15"/>
      <c r="H34" s="15"/>
      <c r="I34" s="15"/>
      <c r="J34" s="15"/>
      <c r="K34" s="15" t="s">
        <v>131</v>
      </c>
      <c r="L34" s="15"/>
      <c r="M34" s="15" t="s">
        <v>130</v>
      </c>
      <c r="N34" s="15"/>
      <c r="O34" s="15" t="s">
        <v>131</v>
      </c>
      <c r="P34" s="15"/>
      <c r="Q34" s="12">
        <v>14322.05</v>
      </c>
      <c r="R34" s="15" t="s">
        <v>137</v>
      </c>
      <c r="S34" s="15" t="s">
        <v>95</v>
      </c>
      <c r="T34" s="75">
        <f>307.48+2238.06+303.25+2220.52-1600+1365.16+1737.8+272+1910+285+490.88+2216.42+343.56+2231.92</f>
        <v>14322.05</v>
      </c>
      <c r="U34" s="15" t="s">
        <v>476</v>
      </c>
    </row>
    <row r="35" spans="1:21" s="13" customFormat="1" ht="56.4" customHeight="1" x14ac:dyDescent="0.3">
      <c r="A35" s="92">
        <v>8889380470</v>
      </c>
      <c r="B35" s="15" t="s">
        <v>46</v>
      </c>
      <c r="C35" s="15" t="s">
        <v>47</v>
      </c>
      <c r="D35" s="41" t="s">
        <v>151</v>
      </c>
      <c r="E35" s="51" t="s">
        <v>110</v>
      </c>
      <c r="F35" s="15"/>
      <c r="G35" s="15"/>
      <c r="H35" s="15"/>
      <c r="I35" s="15"/>
      <c r="J35" s="15"/>
      <c r="K35" s="15" t="s">
        <v>135</v>
      </c>
      <c r="L35" s="15"/>
      <c r="M35" s="15" t="s">
        <v>146</v>
      </c>
      <c r="N35" s="15"/>
      <c r="O35" s="15" t="s">
        <v>135</v>
      </c>
      <c r="P35" s="15"/>
      <c r="Q35" s="12">
        <v>132800</v>
      </c>
      <c r="R35" s="15" t="s">
        <v>160</v>
      </c>
      <c r="S35" s="15" t="s">
        <v>161</v>
      </c>
      <c r="T35" s="75">
        <f>32750+1411.2+9505.46+2508+1878+1411.2+9505.46+2524.5+1411.2+9505.46+2775.15+1411.2+9505.46+1411.2+9505.46+1411+9505.46+1411.2+9505.46+9505</f>
        <v>128357.06999999998</v>
      </c>
      <c r="U35" s="15" t="s">
        <v>475</v>
      </c>
    </row>
    <row r="36" spans="1:21" s="13" customFormat="1" ht="16.2" customHeight="1" x14ac:dyDescent="0.3">
      <c r="A36" s="92"/>
      <c r="B36" s="15"/>
      <c r="C36" s="15"/>
      <c r="D36" s="41"/>
      <c r="E36" s="50"/>
      <c r="F36" s="15"/>
      <c r="G36" s="15"/>
      <c r="H36" s="15"/>
      <c r="I36" s="15"/>
      <c r="J36" s="15"/>
      <c r="K36" s="15" t="s">
        <v>153</v>
      </c>
      <c r="L36" s="15"/>
      <c r="M36" s="15" t="s">
        <v>152</v>
      </c>
      <c r="N36" s="15"/>
      <c r="O36" s="15"/>
      <c r="P36" s="15"/>
      <c r="Q36" s="12"/>
      <c r="R36" s="15"/>
      <c r="S36" s="15"/>
      <c r="T36" s="75"/>
      <c r="U36" s="15"/>
    </row>
    <row r="37" spans="1:21" s="13" customFormat="1" ht="16.2" customHeight="1" x14ac:dyDescent="0.3">
      <c r="A37" s="92"/>
      <c r="B37" s="15"/>
      <c r="C37" s="15"/>
      <c r="D37" s="41"/>
      <c r="E37" s="50"/>
      <c r="F37" s="15"/>
      <c r="G37" s="15"/>
      <c r="H37" s="15"/>
      <c r="I37" s="15"/>
      <c r="J37" s="15"/>
      <c r="K37" s="15" t="s">
        <v>155</v>
      </c>
      <c r="L37" s="15"/>
      <c r="M37" s="15" t="s">
        <v>154</v>
      </c>
      <c r="N37" s="15"/>
      <c r="O37" s="15"/>
      <c r="P37" s="15"/>
      <c r="Q37" s="12"/>
      <c r="R37" s="15"/>
      <c r="S37" s="15"/>
      <c r="T37" s="75"/>
      <c r="U37" s="15"/>
    </row>
    <row r="38" spans="1:21" s="13" customFormat="1" ht="16.2" customHeight="1" x14ac:dyDescent="0.3">
      <c r="A38" s="92"/>
      <c r="B38" s="15"/>
      <c r="C38" s="15"/>
      <c r="D38" s="41"/>
      <c r="E38" s="50"/>
      <c r="F38" s="15"/>
      <c r="G38" s="15"/>
      <c r="H38" s="15"/>
      <c r="I38" s="15"/>
      <c r="J38" s="15"/>
      <c r="K38" s="15" t="s">
        <v>157</v>
      </c>
      <c r="L38" s="15"/>
      <c r="M38" s="15" t="s">
        <v>156</v>
      </c>
      <c r="N38" s="15"/>
      <c r="O38" s="15"/>
      <c r="P38" s="15"/>
      <c r="Q38" s="12"/>
      <c r="R38" s="15"/>
      <c r="S38" s="15"/>
      <c r="T38" s="75"/>
      <c r="U38" s="15"/>
    </row>
    <row r="39" spans="1:21" s="13" customFormat="1" ht="16.2" customHeight="1" x14ac:dyDescent="0.3">
      <c r="A39" s="92"/>
      <c r="B39" s="15"/>
      <c r="C39" s="15"/>
      <c r="D39" s="41"/>
      <c r="E39" s="50"/>
      <c r="F39" s="15"/>
      <c r="G39" s="15"/>
      <c r="H39" s="15"/>
      <c r="I39" s="15"/>
      <c r="J39" s="15"/>
      <c r="K39" s="15" t="s">
        <v>159</v>
      </c>
      <c r="L39" s="15"/>
      <c r="M39" s="15" t="s">
        <v>158</v>
      </c>
      <c r="N39" s="15"/>
      <c r="O39" s="15"/>
      <c r="P39" s="15"/>
      <c r="Q39" s="12"/>
      <c r="R39" s="15"/>
      <c r="S39" s="15"/>
      <c r="T39" s="75"/>
      <c r="U39" s="15"/>
    </row>
    <row r="40" spans="1:21" s="64" customFormat="1" ht="41.4" customHeight="1" x14ac:dyDescent="0.4">
      <c r="A40" s="128">
        <v>2022</v>
      </c>
      <c r="B40" s="38"/>
      <c r="C40" s="38"/>
      <c r="D40" s="42"/>
      <c r="E40" s="9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12"/>
      <c r="R40" s="38"/>
      <c r="S40" s="38"/>
      <c r="T40" s="75"/>
      <c r="U40" s="38"/>
    </row>
    <row r="41" spans="1:21" s="64" customFormat="1" ht="28.8" x14ac:dyDescent="0.3">
      <c r="A41" s="65" t="s">
        <v>164</v>
      </c>
      <c r="B41" s="38" t="s">
        <v>46</v>
      </c>
      <c r="C41" s="38" t="s">
        <v>165</v>
      </c>
      <c r="D41" s="42" t="s">
        <v>166</v>
      </c>
      <c r="E41" s="98" t="s">
        <v>83</v>
      </c>
      <c r="F41" s="38"/>
      <c r="G41" s="38"/>
      <c r="H41" s="38"/>
      <c r="I41" s="38"/>
      <c r="J41" s="38"/>
      <c r="K41" s="38" t="s">
        <v>91</v>
      </c>
      <c r="L41" s="38"/>
      <c r="M41" s="38" t="s">
        <v>90</v>
      </c>
      <c r="N41" s="38"/>
      <c r="O41" s="38" t="s">
        <v>91</v>
      </c>
      <c r="P41" s="38"/>
      <c r="Q41" s="62">
        <v>1680</v>
      </c>
      <c r="R41" s="38" t="s">
        <v>172</v>
      </c>
      <c r="S41" s="38" t="s">
        <v>171</v>
      </c>
      <c r="T41" s="84">
        <v>1680</v>
      </c>
      <c r="U41" s="38" t="s">
        <v>476</v>
      </c>
    </row>
    <row r="42" spans="1:21" s="64" customFormat="1" ht="28.8" x14ac:dyDescent="0.3">
      <c r="A42" s="65" t="s">
        <v>167</v>
      </c>
      <c r="B42" s="38" t="s">
        <v>46</v>
      </c>
      <c r="C42" s="38" t="s">
        <v>165</v>
      </c>
      <c r="D42" s="42" t="s">
        <v>168</v>
      </c>
      <c r="E42" s="98" t="s">
        <v>83</v>
      </c>
      <c r="F42" s="38"/>
      <c r="G42" s="38"/>
      <c r="H42" s="38"/>
      <c r="I42" s="38"/>
      <c r="J42" s="38"/>
      <c r="K42" s="38" t="s">
        <v>170</v>
      </c>
      <c r="L42" s="38"/>
      <c r="M42" s="38" t="s">
        <v>169</v>
      </c>
      <c r="N42" s="38"/>
      <c r="O42" s="38" t="s">
        <v>170</v>
      </c>
      <c r="P42" s="38"/>
      <c r="Q42" s="62">
        <v>200</v>
      </c>
      <c r="R42" s="38" t="s">
        <v>172</v>
      </c>
      <c r="S42" s="38" t="s">
        <v>95</v>
      </c>
      <c r="T42" s="84">
        <v>200</v>
      </c>
      <c r="U42" s="38" t="s">
        <v>476</v>
      </c>
    </row>
    <row r="43" spans="1:21" s="64" customFormat="1" ht="28.8" x14ac:dyDescent="0.3">
      <c r="A43" s="65" t="s">
        <v>173</v>
      </c>
      <c r="B43" s="38" t="s">
        <v>46</v>
      </c>
      <c r="C43" s="38" t="s">
        <v>165</v>
      </c>
      <c r="D43" s="42" t="s">
        <v>174</v>
      </c>
      <c r="E43" s="98" t="s">
        <v>83</v>
      </c>
      <c r="F43" s="38"/>
      <c r="G43" s="38"/>
      <c r="H43" s="38"/>
      <c r="I43" s="38"/>
      <c r="J43" s="38"/>
      <c r="K43" s="38" t="s">
        <v>91</v>
      </c>
      <c r="L43" s="38"/>
      <c r="M43" s="38" t="s">
        <v>90</v>
      </c>
      <c r="N43" s="38"/>
      <c r="O43" s="38" t="s">
        <v>91</v>
      </c>
      <c r="P43" s="38"/>
      <c r="Q43" s="62">
        <v>19200</v>
      </c>
      <c r="R43" s="38" t="s">
        <v>137</v>
      </c>
      <c r="S43" s="38" t="s">
        <v>175</v>
      </c>
      <c r="T43" s="84">
        <f>800+800+800+800+800+800+800+800+800+800+800+800</f>
        <v>9600</v>
      </c>
      <c r="U43" s="38" t="s">
        <v>476</v>
      </c>
    </row>
    <row r="44" spans="1:21" s="64" customFormat="1" ht="28.8" x14ac:dyDescent="0.3">
      <c r="A44" s="65" t="s">
        <v>176</v>
      </c>
      <c r="B44" s="73" t="s">
        <v>46</v>
      </c>
      <c r="C44" s="73" t="s">
        <v>165</v>
      </c>
      <c r="D44" s="99" t="s">
        <v>177</v>
      </c>
      <c r="E44" s="98" t="s">
        <v>83</v>
      </c>
      <c r="F44" s="73"/>
      <c r="G44" s="73"/>
      <c r="H44" s="73"/>
      <c r="I44" s="73"/>
      <c r="J44" s="73"/>
      <c r="K44" s="38" t="s">
        <v>91</v>
      </c>
      <c r="L44" s="73"/>
      <c r="M44" s="73" t="s">
        <v>90</v>
      </c>
      <c r="N44" s="73"/>
      <c r="O44" s="38" t="s">
        <v>91</v>
      </c>
      <c r="P44" s="73"/>
      <c r="Q44" s="12">
        <v>39900</v>
      </c>
      <c r="R44" s="73" t="s">
        <v>137</v>
      </c>
      <c r="S44" s="73" t="s">
        <v>175</v>
      </c>
      <c r="T44" s="100">
        <f>1690+1690+1690+1690+1690+1690+1690+1690+1690+1690+1690+1690</f>
        <v>20280</v>
      </c>
      <c r="U44" s="73" t="s">
        <v>476</v>
      </c>
    </row>
    <row r="45" spans="1:21" s="64" customFormat="1" ht="32.4" customHeight="1" x14ac:dyDescent="0.3">
      <c r="A45" s="126" t="s">
        <v>178</v>
      </c>
      <c r="B45" s="73" t="s">
        <v>46</v>
      </c>
      <c r="C45" s="73" t="s">
        <v>165</v>
      </c>
      <c r="D45" s="74" t="s">
        <v>179</v>
      </c>
      <c r="E45" s="98" t="s">
        <v>83</v>
      </c>
      <c r="F45" s="73"/>
      <c r="G45" s="73"/>
      <c r="H45" s="73"/>
      <c r="I45" s="73"/>
      <c r="J45" s="73"/>
      <c r="K45" s="38" t="s">
        <v>91</v>
      </c>
      <c r="L45" s="73"/>
      <c r="M45" s="73" t="s">
        <v>90</v>
      </c>
      <c r="N45" s="73"/>
      <c r="O45" s="38" t="s">
        <v>91</v>
      </c>
      <c r="P45" s="73"/>
      <c r="Q45" s="12">
        <v>16760</v>
      </c>
      <c r="R45" s="73" t="s">
        <v>137</v>
      </c>
      <c r="S45" s="73" t="s">
        <v>175</v>
      </c>
      <c r="T45" s="59">
        <f>700+640+640+640+640+640+640+640+640</f>
        <v>5820</v>
      </c>
      <c r="U45" s="73" t="s">
        <v>476</v>
      </c>
    </row>
    <row r="46" spans="1:21" s="64" customFormat="1" ht="33.6" customHeight="1" x14ac:dyDescent="0.3">
      <c r="A46" s="126" t="s">
        <v>180</v>
      </c>
      <c r="B46" s="38" t="s">
        <v>46</v>
      </c>
      <c r="C46" s="38" t="s">
        <v>165</v>
      </c>
      <c r="D46" s="42" t="s">
        <v>181</v>
      </c>
      <c r="E46" s="98" t="s">
        <v>83</v>
      </c>
      <c r="F46" s="38"/>
      <c r="G46" s="38"/>
      <c r="H46" s="38"/>
      <c r="I46" s="38"/>
      <c r="J46" s="38"/>
      <c r="K46" s="38" t="s">
        <v>218</v>
      </c>
      <c r="L46" s="38"/>
      <c r="M46" s="38" t="s">
        <v>182</v>
      </c>
      <c r="N46" s="38"/>
      <c r="O46" s="38" t="s">
        <v>218</v>
      </c>
      <c r="P46" s="38"/>
      <c r="Q46" s="62">
        <v>560</v>
      </c>
      <c r="R46" s="38" t="s">
        <v>183</v>
      </c>
      <c r="S46" s="38" t="s">
        <v>95</v>
      </c>
      <c r="T46" s="83">
        <f>560</f>
        <v>560</v>
      </c>
      <c r="U46" s="115" t="s">
        <v>476</v>
      </c>
    </row>
    <row r="47" spans="1:21" s="64" customFormat="1" ht="30" customHeight="1" x14ac:dyDescent="0.3">
      <c r="A47" s="65" t="s">
        <v>184</v>
      </c>
      <c r="B47" s="38" t="s">
        <v>46</v>
      </c>
      <c r="C47" s="38" t="s">
        <v>165</v>
      </c>
      <c r="D47" s="42" t="s">
        <v>185</v>
      </c>
      <c r="E47" s="98" t="s">
        <v>83</v>
      </c>
      <c r="F47" s="38"/>
      <c r="G47" s="38"/>
      <c r="H47" s="38"/>
      <c r="I47" s="38"/>
      <c r="J47" s="38"/>
      <c r="K47" s="38" t="s">
        <v>220</v>
      </c>
      <c r="L47" s="38"/>
      <c r="M47" s="38" t="s">
        <v>219</v>
      </c>
      <c r="N47" s="38"/>
      <c r="O47" s="38" t="s">
        <v>220</v>
      </c>
      <c r="P47" s="38"/>
      <c r="Q47" s="62">
        <v>6315.87</v>
      </c>
      <c r="R47" s="38" t="s">
        <v>186</v>
      </c>
      <c r="S47" s="38" t="s">
        <v>95</v>
      </c>
      <c r="T47" s="83">
        <f>980.37+1449.25+143.15+3743.1</f>
        <v>6315.87</v>
      </c>
      <c r="U47" s="115" t="s">
        <v>476</v>
      </c>
    </row>
    <row r="48" spans="1:21" s="64" customFormat="1" ht="28.95" customHeight="1" x14ac:dyDescent="0.3">
      <c r="A48" s="65" t="s">
        <v>187</v>
      </c>
      <c r="B48" s="38" t="s">
        <v>46</v>
      </c>
      <c r="C48" s="38" t="s">
        <v>165</v>
      </c>
      <c r="D48" s="60" t="s">
        <v>188</v>
      </c>
      <c r="E48" s="60" t="s">
        <v>83</v>
      </c>
      <c r="F48" s="38"/>
      <c r="G48" s="38"/>
      <c r="H48" s="38"/>
      <c r="I48" s="38"/>
      <c r="J48" s="38"/>
      <c r="K48" s="38" t="s">
        <v>221</v>
      </c>
      <c r="L48" s="38"/>
      <c r="M48" s="38" t="s">
        <v>189</v>
      </c>
      <c r="N48" s="38"/>
      <c r="O48" s="38" t="s">
        <v>221</v>
      </c>
      <c r="P48" s="38"/>
      <c r="Q48" s="62">
        <v>13639.5</v>
      </c>
      <c r="R48" s="38" t="s">
        <v>190</v>
      </c>
      <c r="S48" s="38" t="s">
        <v>95</v>
      </c>
      <c r="T48" s="83">
        <f>2340+1735+328.5+1383+1405+328.5+706+1691+160+328.5+1559+160+1515</f>
        <v>13639.5</v>
      </c>
      <c r="U48" s="115" t="s">
        <v>476</v>
      </c>
    </row>
    <row r="49" spans="1:21" s="64" customFormat="1" ht="31.95" customHeight="1" x14ac:dyDescent="0.3">
      <c r="A49" s="65" t="s">
        <v>191</v>
      </c>
      <c r="B49" s="38" t="s">
        <v>46</v>
      </c>
      <c r="C49" s="38" t="s">
        <v>165</v>
      </c>
      <c r="D49" s="42" t="s">
        <v>192</v>
      </c>
      <c r="E49" s="60" t="s">
        <v>83</v>
      </c>
      <c r="F49" s="38"/>
      <c r="G49" s="38"/>
      <c r="H49" s="38"/>
      <c r="I49" s="38"/>
      <c r="J49" s="38"/>
      <c r="K49" s="38" t="s">
        <v>218</v>
      </c>
      <c r="L49" s="38"/>
      <c r="M49" s="38" t="s">
        <v>182</v>
      </c>
      <c r="N49" s="38"/>
      <c r="O49" s="38" t="s">
        <v>218</v>
      </c>
      <c r="P49" s="38"/>
      <c r="Q49" s="62">
        <v>430</v>
      </c>
      <c r="R49" s="38" t="s">
        <v>193</v>
      </c>
      <c r="S49" s="38" t="s">
        <v>95</v>
      </c>
      <c r="T49" s="83">
        <f>180+250</f>
        <v>430</v>
      </c>
      <c r="U49" s="115" t="s">
        <v>476</v>
      </c>
    </row>
    <row r="50" spans="1:21" s="64" customFormat="1" ht="31.95" customHeight="1" x14ac:dyDescent="0.3">
      <c r="A50" s="65" t="s">
        <v>194</v>
      </c>
      <c r="B50" s="38" t="s">
        <v>46</v>
      </c>
      <c r="C50" s="38" t="s">
        <v>165</v>
      </c>
      <c r="D50" s="42" t="s">
        <v>195</v>
      </c>
      <c r="E50" s="60" t="s">
        <v>83</v>
      </c>
      <c r="F50" s="38"/>
      <c r="G50" s="38"/>
      <c r="H50" s="38"/>
      <c r="I50" s="38"/>
      <c r="J50" s="38"/>
      <c r="K50" s="38" t="s">
        <v>222</v>
      </c>
      <c r="L50" s="38"/>
      <c r="M50" s="38" t="s">
        <v>196</v>
      </c>
      <c r="N50" s="38"/>
      <c r="O50" s="38" t="s">
        <v>222</v>
      </c>
      <c r="P50" s="38"/>
      <c r="Q50" s="62">
        <v>14443.43</v>
      </c>
      <c r="R50" s="38" t="s">
        <v>137</v>
      </c>
      <c r="S50" s="38" t="s">
        <v>95</v>
      </c>
      <c r="T50" s="83">
        <f>3100+3909.76+7433.67</f>
        <v>14443.43</v>
      </c>
      <c r="U50" s="115" t="s">
        <v>476</v>
      </c>
    </row>
    <row r="51" spans="1:21" s="64" customFormat="1" ht="31.95" customHeight="1" x14ac:dyDescent="0.3">
      <c r="A51" s="65" t="s">
        <v>197</v>
      </c>
      <c r="B51" s="38" t="s">
        <v>46</v>
      </c>
      <c r="C51" s="38" t="s">
        <v>165</v>
      </c>
      <c r="D51" s="60" t="s">
        <v>198</v>
      </c>
      <c r="E51" s="60" t="s">
        <v>83</v>
      </c>
      <c r="F51" s="38"/>
      <c r="G51" s="38"/>
      <c r="H51" s="38"/>
      <c r="I51" s="38"/>
      <c r="J51" s="38"/>
      <c r="K51" s="63" t="s">
        <v>225</v>
      </c>
      <c r="L51" s="38"/>
      <c r="M51" s="38" t="s">
        <v>224</v>
      </c>
      <c r="N51" s="38"/>
      <c r="O51" s="63" t="s">
        <v>225</v>
      </c>
      <c r="P51" s="38"/>
      <c r="Q51" s="62">
        <v>961.21</v>
      </c>
      <c r="R51" s="38" t="s">
        <v>199</v>
      </c>
      <c r="S51" s="38" t="s">
        <v>95</v>
      </c>
      <c r="T51" s="84">
        <f>552.21+186+60+43+120</f>
        <v>961.21</v>
      </c>
      <c r="U51" s="115" t="s">
        <v>476</v>
      </c>
    </row>
    <row r="52" spans="1:21" s="64" customFormat="1" ht="31.95" customHeight="1" x14ac:dyDescent="0.3">
      <c r="A52" s="65" t="s">
        <v>200</v>
      </c>
      <c r="B52" s="38" t="s">
        <v>46</v>
      </c>
      <c r="C52" s="38" t="s">
        <v>165</v>
      </c>
      <c r="D52" s="42" t="s">
        <v>201</v>
      </c>
      <c r="E52" s="60" t="s">
        <v>83</v>
      </c>
      <c r="F52" s="38"/>
      <c r="G52" s="38"/>
      <c r="H52" s="38"/>
      <c r="I52" s="38"/>
      <c r="J52" s="38"/>
      <c r="K52" s="38" t="s">
        <v>227</v>
      </c>
      <c r="L52" s="38"/>
      <c r="M52" s="38" t="s">
        <v>228</v>
      </c>
      <c r="N52" s="38"/>
      <c r="O52" s="38" t="s">
        <v>227</v>
      </c>
      <c r="P52" s="38"/>
      <c r="Q52" s="62">
        <v>1168.93</v>
      </c>
      <c r="R52" s="38" t="s">
        <v>199</v>
      </c>
      <c r="S52" s="38" t="s">
        <v>95</v>
      </c>
      <c r="T52" s="83">
        <f>706.14-94+139.69+40+121.81+104.11+24.86+126.32</f>
        <v>1168.9299999999998</v>
      </c>
      <c r="U52" s="115" t="s">
        <v>476</v>
      </c>
    </row>
    <row r="53" spans="1:21" s="64" customFormat="1" ht="31.5" customHeight="1" x14ac:dyDescent="0.3">
      <c r="A53" s="65" t="s">
        <v>202</v>
      </c>
      <c r="B53" s="38" t="s">
        <v>46</v>
      </c>
      <c r="C53" s="38" t="s">
        <v>165</v>
      </c>
      <c r="D53" s="42" t="s">
        <v>203</v>
      </c>
      <c r="E53" s="60" t="s">
        <v>83</v>
      </c>
      <c r="F53" s="38"/>
      <c r="G53" s="38"/>
      <c r="H53" s="38"/>
      <c r="I53" s="38"/>
      <c r="J53" s="38"/>
      <c r="K53" s="38" t="s">
        <v>229</v>
      </c>
      <c r="L53" s="38"/>
      <c r="M53" s="38" t="s">
        <v>230</v>
      </c>
      <c r="N53" s="38"/>
      <c r="O53" s="38" t="s">
        <v>229</v>
      </c>
      <c r="P53" s="38"/>
      <c r="Q53" s="62">
        <v>2093.75</v>
      </c>
      <c r="R53" s="38" t="s">
        <v>204</v>
      </c>
      <c r="S53" s="38" t="s">
        <v>95</v>
      </c>
      <c r="T53" s="83">
        <f>356.65+710.35+209+83.5+42+335.15+66.8+290.3</f>
        <v>2093.75</v>
      </c>
      <c r="U53" s="115" t="s">
        <v>476</v>
      </c>
    </row>
    <row r="54" spans="1:21" s="64" customFormat="1" ht="31.95" customHeight="1" x14ac:dyDescent="0.3">
      <c r="A54" s="65" t="s">
        <v>205</v>
      </c>
      <c r="B54" s="38" t="s">
        <v>46</v>
      </c>
      <c r="C54" s="38" t="s">
        <v>165</v>
      </c>
      <c r="D54" s="60" t="s">
        <v>206</v>
      </c>
      <c r="E54" s="60" t="s">
        <v>83</v>
      </c>
      <c r="F54" s="38"/>
      <c r="G54" s="38"/>
      <c r="H54" s="38"/>
      <c r="I54" s="38"/>
      <c r="J54" s="38"/>
      <c r="K54" s="38" t="s">
        <v>231</v>
      </c>
      <c r="L54" s="38"/>
      <c r="M54" s="38" t="s">
        <v>232</v>
      </c>
      <c r="N54" s="38"/>
      <c r="O54" s="38" t="s">
        <v>231</v>
      </c>
      <c r="P54" s="38"/>
      <c r="Q54" s="62">
        <v>11440</v>
      </c>
      <c r="R54" s="38" t="s">
        <v>207</v>
      </c>
      <c r="S54" s="38" t="s">
        <v>95</v>
      </c>
      <c r="T54" s="83">
        <v>8000</v>
      </c>
      <c r="U54" s="115" t="s">
        <v>476</v>
      </c>
    </row>
    <row r="55" spans="1:21" s="64" customFormat="1" ht="31.95" customHeight="1" x14ac:dyDescent="0.3">
      <c r="A55" s="63" t="s">
        <v>208</v>
      </c>
      <c r="B55" s="38" t="s">
        <v>46</v>
      </c>
      <c r="C55" s="38" t="s">
        <v>165</v>
      </c>
      <c r="D55" s="60" t="s">
        <v>209</v>
      </c>
      <c r="E55" s="60" t="s">
        <v>83</v>
      </c>
      <c r="F55" s="38"/>
      <c r="G55" s="38"/>
      <c r="H55" s="38"/>
      <c r="I55" s="38"/>
      <c r="J55" s="38"/>
      <c r="K55" s="38" t="s">
        <v>233</v>
      </c>
      <c r="L55" s="38"/>
      <c r="M55" s="38" t="s">
        <v>210</v>
      </c>
      <c r="N55" s="38"/>
      <c r="O55" s="38" t="s">
        <v>233</v>
      </c>
      <c r="P55" s="38"/>
      <c r="Q55" s="62">
        <v>4389.3999999999996</v>
      </c>
      <c r="R55" s="38" t="s">
        <v>211</v>
      </c>
      <c r="S55" s="38" t="s">
        <v>95</v>
      </c>
      <c r="T55" s="83">
        <v>4389.3999999999996</v>
      </c>
      <c r="U55" s="115" t="s">
        <v>476</v>
      </c>
    </row>
    <row r="56" spans="1:21" s="64" customFormat="1" ht="31.95" customHeight="1" x14ac:dyDescent="0.3">
      <c r="A56" s="63" t="s">
        <v>212</v>
      </c>
      <c r="B56" s="38" t="s">
        <v>46</v>
      </c>
      <c r="C56" s="38" t="s">
        <v>165</v>
      </c>
      <c r="D56" s="42" t="s">
        <v>213</v>
      </c>
      <c r="E56" s="60" t="s">
        <v>83</v>
      </c>
      <c r="F56" s="38"/>
      <c r="G56" s="38"/>
      <c r="H56" s="38"/>
      <c r="I56" s="38"/>
      <c r="J56" s="38"/>
      <c r="K56" s="63" t="s">
        <v>234</v>
      </c>
      <c r="L56" s="38"/>
      <c r="M56" s="38" t="s">
        <v>214</v>
      </c>
      <c r="N56" s="38"/>
      <c r="O56" s="63" t="s">
        <v>234</v>
      </c>
      <c r="P56" s="38"/>
      <c r="Q56" s="70">
        <v>23414.73</v>
      </c>
      <c r="R56" s="38" t="s">
        <v>215</v>
      </c>
      <c r="S56" s="38" t="s">
        <v>95</v>
      </c>
      <c r="T56" s="83">
        <f>1094.38+1567.8+122.19+348.64+633.25+1704.05+153.61+71.36+35.02+112.02+751.04+1221.18+13347.81+481.54+16.72+1631.48+75.99+35.83+169.82-9163.59+664.76+582.51+429.6+392.9+150.35+67.47+35.83+438.78+1585.03+302.87+252.46+36.24+95.25+244.3+358.29+252.46+130.63+539.07+130.32+554.05+192.96+78.11+35.83+490.53+963.99</f>
        <v>23414.730000000003</v>
      </c>
      <c r="U56" s="115" t="s">
        <v>476</v>
      </c>
    </row>
    <row r="57" spans="1:21" s="64" customFormat="1" ht="31.95" customHeight="1" x14ac:dyDescent="0.3">
      <c r="A57" s="65" t="s">
        <v>216</v>
      </c>
      <c r="B57" s="38" t="s">
        <v>46</v>
      </c>
      <c r="C57" s="38" t="s">
        <v>165</v>
      </c>
      <c r="D57" s="42" t="s">
        <v>217</v>
      </c>
      <c r="E57" s="60" t="s">
        <v>83</v>
      </c>
      <c r="F57" s="38"/>
      <c r="G57" s="38"/>
      <c r="H57" s="38"/>
      <c r="I57" s="38"/>
      <c r="J57" s="38"/>
      <c r="K57" s="101" t="s">
        <v>235</v>
      </c>
      <c r="L57" s="38"/>
      <c r="M57" s="38" t="s">
        <v>226</v>
      </c>
      <c r="N57" s="38"/>
      <c r="O57" s="101" t="s">
        <v>235</v>
      </c>
      <c r="P57" s="38"/>
      <c r="Q57" s="62">
        <v>13396.95</v>
      </c>
      <c r="R57" s="38" t="s">
        <v>236</v>
      </c>
      <c r="S57" s="38" t="s">
        <v>237</v>
      </c>
      <c r="T57" s="83">
        <f>13396.95</f>
        <v>13396.95</v>
      </c>
      <c r="U57" s="38" t="s">
        <v>476</v>
      </c>
    </row>
    <row r="58" spans="1:21" ht="31.95" customHeight="1" x14ac:dyDescent="0.3">
      <c r="A58" s="103" t="s">
        <v>238</v>
      </c>
      <c r="B58" s="21" t="s">
        <v>46</v>
      </c>
      <c r="C58" s="21" t="s">
        <v>165</v>
      </c>
      <c r="D58" s="39" t="s">
        <v>358</v>
      </c>
      <c r="E58" s="44" t="s">
        <v>83</v>
      </c>
      <c r="F58" s="21"/>
      <c r="G58" s="21"/>
      <c r="H58" s="21"/>
      <c r="I58" s="21"/>
      <c r="J58" s="21"/>
      <c r="K58" s="20">
        <v>1933650986</v>
      </c>
      <c r="L58" s="21"/>
      <c r="M58" s="21" t="s">
        <v>239</v>
      </c>
      <c r="N58" s="21"/>
      <c r="O58" s="20">
        <v>1933650986</v>
      </c>
      <c r="P58" s="21"/>
      <c r="Q58" s="62">
        <v>1732.82</v>
      </c>
      <c r="R58" s="21" t="s">
        <v>137</v>
      </c>
      <c r="S58" s="21" t="s">
        <v>95</v>
      </c>
      <c r="T58" s="80">
        <f>372.33+25+25.32+62.3+644.24+208.61+330+35.02+30</f>
        <v>1732.8200000000002</v>
      </c>
      <c r="U58" s="21" t="s">
        <v>476</v>
      </c>
    </row>
    <row r="59" spans="1:21" s="64" customFormat="1" ht="31.95" customHeight="1" x14ac:dyDescent="0.3">
      <c r="A59" s="116" t="s">
        <v>240</v>
      </c>
      <c r="B59" s="38" t="s">
        <v>46</v>
      </c>
      <c r="C59" s="38" t="s">
        <v>165</v>
      </c>
      <c r="D59" s="60" t="s">
        <v>359</v>
      </c>
      <c r="E59" s="60" t="s">
        <v>83</v>
      </c>
      <c r="F59" s="38"/>
      <c r="G59" s="38"/>
      <c r="H59" s="38"/>
      <c r="I59" s="38"/>
      <c r="J59" s="38"/>
      <c r="K59" s="38" t="s">
        <v>241</v>
      </c>
      <c r="L59" s="38"/>
      <c r="M59" s="38" t="s">
        <v>242</v>
      </c>
      <c r="N59" s="38"/>
      <c r="O59" s="38" t="s">
        <v>241</v>
      </c>
      <c r="P59" s="38"/>
      <c r="Q59" s="62">
        <v>691.7</v>
      </c>
      <c r="R59" s="38" t="s">
        <v>137</v>
      </c>
      <c r="S59" s="38" t="s">
        <v>95</v>
      </c>
      <c r="T59" s="84">
        <f>130.82+424.08+136.8</f>
        <v>691.7</v>
      </c>
      <c r="U59" s="38" t="s">
        <v>476</v>
      </c>
    </row>
    <row r="60" spans="1:21" s="13" customFormat="1" ht="31.95" customHeight="1" x14ac:dyDescent="0.3">
      <c r="A60" s="104" t="s">
        <v>243</v>
      </c>
      <c r="B60" s="21" t="s">
        <v>46</v>
      </c>
      <c r="C60" s="21" t="s">
        <v>165</v>
      </c>
      <c r="D60" s="43" t="s">
        <v>360</v>
      </c>
      <c r="E60" s="44" t="s">
        <v>83</v>
      </c>
      <c r="F60" s="15"/>
      <c r="G60" s="15"/>
      <c r="H60" s="15"/>
      <c r="I60" s="15"/>
      <c r="J60" s="15"/>
      <c r="K60" s="15" t="s">
        <v>244</v>
      </c>
      <c r="L60" s="15"/>
      <c r="M60" s="15" t="s">
        <v>245</v>
      </c>
      <c r="N60" s="15"/>
      <c r="O60" s="15" t="s">
        <v>244</v>
      </c>
      <c r="P60" s="15"/>
      <c r="Q60" s="62">
        <v>1106.56</v>
      </c>
      <c r="R60" s="15" t="s">
        <v>361</v>
      </c>
      <c r="S60" s="15" t="s">
        <v>361</v>
      </c>
      <c r="T60" s="79">
        <v>1106.56</v>
      </c>
      <c r="U60" s="15" t="s">
        <v>476</v>
      </c>
    </row>
    <row r="61" spans="1:21" s="13" customFormat="1" ht="31.95" customHeight="1" x14ac:dyDescent="0.3">
      <c r="A61" s="104" t="s">
        <v>247</v>
      </c>
      <c r="B61" s="21" t="s">
        <v>162</v>
      </c>
      <c r="C61" s="21" t="s">
        <v>165</v>
      </c>
      <c r="D61" s="43" t="s">
        <v>362</v>
      </c>
      <c r="E61" s="44" t="s">
        <v>352</v>
      </c>
      <c r="F61" s="15"/>
      <c r="G61" s="15"/>
      <c r="H61" s="15"/>
      <c r="I61" s="15"/>
      <c r="J61" s="15"/>
      <c r="K61" s="15" t="s">
        <v>248</v>
      </c>
      <c r="L61" s="15"/>
      <c r="M61" s="15" t="s">
        <v>246</v>
      </c>
      <c r="N61" s="15"/>
      <c r="O61" s="15" t="s">
        <v>248</v>
      </c>
      <c r="P61" s="15"/>
      <c r="Q61" s="62">
        <v>39895</v>
      </c>
      <c r="R61" s="15" t="s">
        <v>249</v>
      </c>
      <c r="S61" s="15" t="s">
        <v>250</v>
      </c>
      <c r="T61" s="79">
        <f>3100+3300+3500+3200+2700+3000+3400+2800+3700+3700+2500+2945+700+1350</f>
        <v>39895</v>
      </c>
      <c r="U61" s="15" t="s">
        <v>476</v>
      </c>
    </row>
    <row r="62" spans="1:21" ht="31.95" customHeight="1" x14ac:dyDescent="0.45">
      <c r="A62" s="104" t="s">
        <v>251</v>
      </c>
      <c r="B62" s="21" t="s">
        <v>363</v>
      </c>
      <c r="C62" s="21" t="s">
        <v>165</v>
      </c>
      <c r="D62" s="108" t="s">
        <v>343</v>
      </c>
      <c r="E62" s="44" t="s">
        <v>364</v>
      </c>
      <c r="F62" s="21"/>
      <c r="G62" s="21"/>
      <c r="H62" s="21"/>
      <c r="I62" s="21"/>
      <c r="J62" s="21"/>
      <c r="K62" s="21" t="s">
        <v>253</v>
      </c>
      <c r="L62" s="21"/>
      <c r="M62" s="21" t="s">
        <v>252</v>
      </c>
      <c r="N62" s="21"/>
      <c r="O62" s="21" t="s">
        <v>253</v>
      </c>
      <c r="P62" s="21"/>
      <c r="Q62" s="18">
        <v>5000</v>
      </c>
      <c r="R62" s="21" t="s">
        <v>137</v>
      </c>
      <c r="S62" s="21" t="s">
        <v>95</v>
      </c>
      <c r="T62" s="80">
        <f>2000+500+500+750+500+750</f>
        <v>5000</v>
      </c>
      <c r="U62" s="21" t="s">
        <v>476</v>
      </c>
    </row>
    <row r="63" spans="1:21" ht="31.95" customHeight="1" x14ac:dyDescent="0.3">
      <c r="A63" s="104" t="s">
        <v>254</v>
      </c>
      <c r="B63" s="21" t="s">
        <v>365</v>
      </c>
      <c r="C63" s="21" t="s">
        <v>165</v>
      </c>
      <c r="D63" s="44" t="s">
        <v>255</v>
      </c>
      <c r="E63" s="44" t="s">
        <v>366</v>
      </c>
      <c r="F63" s="21"/>
      <c r="G63" s="21"/>
      <c r="H63" s="21"/>
      <c r="I63" s="21"/>
      <c r="J63" s="21"/>
      <c r="K63" s="21" t="s">
        <v>256</v>
      </c>
      <c r="L63" s="21"/>
      <c r="M63" s="21" t="s">
        <v>257</v>
      </c>
      <c r="N63" s="21"/>
      <c r="O63" s="21" t="s">
        <v>256</v>
      </c>
      <c r="P63" s="21"/>
      <c r="Q63" s="18">
        <v>30000</v>
      </c>
      <c r="R63" s="21" t="s">
        <v>249</v>
      </c>
      <c r="S63" s="21" t="s">
        <v>250</v>
      </c>
      <c r="T63" s="80">
        <f>97+5228+9689+7291+959.5+1395</f>
        <v>24659.5</v>
      </c>
      <c r="U63" s="21" t="s">
        <v>476</v>
      </c>
    </row>
    <row r="64" spans="1:21" s="13" customFormat="1" ht="31.95" customHeight="1" x14ac:dyDescent="0.3">
      <c r="A64" s="104" t="s">
        <v>258</v>
      </c>
      <c r="B64" s="21" t="s">
        <v>367</v>
      </c>
      <c r="C64" s="21" t="s">
        <v>165</v>
      </c>
      <c r="D64" s="43" t="s">
        <v>259</v>
      </c>
      <c r="E64" s="44" t="s">
        <v>368</v>
      </c>
      <c r="F64" s="15"/>
      <c r="G64" s="15"/>
      <c r="H64" s="15"/>
      <c r="I64" s="15"/>
      <c r="J64" s="15"/>
      <c r="K64" s="15" t="s">
        <v>260</v>
      </c>
      <c r="L64" s="15"/>
      <c r="M64" s="15" t="s">
        <v>257</v>
      </c>
      <c r="N64" s="15"/>
      <c r="O64" s="15" t="s">
        <v>256</v>
      </c>
      <c r="P64" s="15"/>
      <c r="Q64" s="18">
        <v>20000</v>
      </c>
      <c r="R64" s="15" t="s">
        <v>249</v>
      </c>
      <c r="S64" s="15" t="s">
        <v>250</v>
      </c>
      <c r="T64" s="81">
        <f>975+625+1113+1725+4475+625+100+5900+3900</f>
        <v>19438</v>
      </c>
      <c r="U64" s="15" t="s">
        <v>476</v>
      </c>
    </row>
    <row r="65" spans="1:21" ht="31.95" customHeight="1" x14ac:dyDescent="0.3">
      <c r="A65" s="104" t="s">
        <v>261</v>
      </c>
      <c r="B65" s="21" t="s">
        <v>369</v>
      </c>
      <c r="C65" s="21" t="s">
        <v>165</v>
      </c>
      <c r="D65" s="39" t="s">
        <v>262</v>
      </c>
      <c r="E65" s="44" t="s">
        <v>370</v>
      </c>
      <c r="F65" s="21"/>
      <c r="G65" s="21"/>
      <c r="H65" s="21"/>
      <c r="I65" s="21"/>
      <c r="J65" s="21"/>
      <c r="K65" s="16" t="s">
        <v>260</v>
      </c>
      <c r="L65" s="21"/>
      <c r="M65" s="21" t="s">
        <v>257</v>
      </c>
      <c r="N65" s="21"/>
      <c r="O65" s="21" t="s">
        <v>256</v>
      </c>
      <c r="P65" s="21"/>
      <c r="Q65" s="102">
        <v>15000</v>
      </c>
      <c r="R65" s="22" t="s">
        <v>249</v>
      </c>
      <c r="S65" s="22" t="s">
        <v>250</v>
      </c>
      <c r="T65" s="82">
        <f>676.46+616.46+691.46+676.46+626.46+516.46+516.46+701.46+666.46+591.46</f>
        <v>6279.6</v>
      </c>
      <c r="U65" s="21" t="s">
        <v>476</v>
      </c>
    </row>
    <row r="66" spans="1:21" ht="31.95" customHeight="1" x14ac:dyDescent="0.3">
      <c r="A66" s="104" t="s">
        <v>263</v>
      </c>
      <c r="B66" s="21" t="s">
        <v>371</v>
      </c>
      <c r="C66" s="21" t="s">
        <v>165</v>
      </c>
      <c r="D66" s="44" t="s">
        <v>264</v>
      </c>
      <c r="E66" s="44" t="s">
        <v>372</v>
      </c>
      <c r="F66" s="21"/>
      <c r="G66" s="21"/>
      <c r="H66" s="21"/>
      <c r="I66" s="21"/>
      <c r="J66" s="21"/>
      <c r="K66" s="23" t="s">
        <v>265</v>
      </c>
      <c r="L66" s="21"/>
      <c r="M66" s="21" t="s">
        <v>266</v>
      </c>
      <c r="N66" s="21"/>
      <c r="O66" s="23" t="s">
        <v>265</v>
      </c>
      <c r="P66" s="21"/>
      <c r="Q66" s="62">
        <v>34177.550000000003</v>
      </c>
      <c r="R66" s="21" t="s">
        <v>249</v>
      </c>
      <c r="S66" s="21" t="s">
        <v>250</v>
      </c>
      <c r="T66" s="82">
        <f>130+3125+960+130+16402.5+5009+3431.85+474.5+652.7+3547+315</f>
        <v>34177.550000000003</v>
      </c>
      <c r="U66" s="21" t="s">
        <v>476</v>
      </c>
    </row>
    <row r="67" spans="1:21" ht="31.5" customHeight="1" x14ac:dyDescent="0.3">
      <c r="A67" s="103" t="s">
        <v>267</v>
      </c>
      <c r="B67" s="21" t="s">
        <v>373</v>
      </c>
      <c r="C67" s="21" t="s">
        <v>165</v>
      </c>
      <c r="D67" s="44" t="s">
        <v>268</v>
      </c>
      <c r="E67" s="44" t="s">
        <v>374</v>
      </c>
      <c r="F67" s="21"/>
      <c r="G67" s="21"/>
      <c r="H67" s="21"/>
      <c r="I67" s="21"/>
      <c r="J67" s="21"/>
      <c r="K67" s="21" t="s">
        <v>270</v>
      </c>
      <c r="L67" s="21"/>
      <c r="M67" s="21" t="s">
        <v>269</v>
      </c>
      <c r="N67" s="21"/>
      <c r="O67" s="21" t="s">
        <v>270</v>
      </c>
      <c r="P67" s="21"/>
      <c r="Q67" s="62">
        <v>2640.61</v>
      </c>
      <c r="R67" s="21" t="s">
        <v>249</v>
      </c>
      <c r="S67" s="21" t="s">
        <v>250</v>
      </c>
      <c r="T67" s="82">
        <f>15.13+338.58+91.45+19.5+65.95+220+1890</f>
        <v>2640.61</v>
      </c>
      <c r="U67" s="21" t="s">
        <v>476</v>
      </c>
    </row>
    <row r="68" spans="1:21" s="13" customFormat="1" ht="31.5" customHeight="1" x14ac:dyDescent="0.3">
      <c r="A68" s="147" t="s">
        <v>271</v>
      </c>
      <c r="B68" s="21" t="s">
        <v>375</v>
      </c>
      <c r="C68" s="21" t="s">
        <v>165</v>
      </c>
      <c r="D68" s="43" t="s">
        <v>272</v>
      </c>
      <c r="E68" s="44" t="s">
        <v>376</v>
      </c>
      <c r="F68" s="15"/>
      <c r="G68" s="15"/>
      <c r="H68" s="15"/>
      <c r="I68" s="15"/>
      <c r="J68" s="15"/>
      <c r="K68" s="15" t="s">
        <v>273</v>
      </c>
      <c r="L68" s="15"/>
      <c r="M68" s="15" t="s">
        <v>274</v>
      </c>
      <c r="N68" s="15"/>
      <c r="O68" s="15" t="s">
        <v>273</v>
      </c>
      <c r="P68" s="15"/>
      <c r="Q68" s="70">
        <v>18170.490000000002</v>
      </c>
      <c r="R68" s="15" t="s">
        <v>249</v>
      </c>
      <c r="S68" s="15" t="s">
        <v>250</v>
      </c>
      <c r="T68" s="79">
        <f>1041.9+1781.97+2500.1+2164.98+1978.57+2139.42+1529.62+1319.95+1174.1+1551.23+988.65</f>
        <v>18170.490000000002</v>
      </c>
      <c r="U68" s="15" t="s">
        <v>476</v>
      </c>
    </row>
    <row r="69" spans="1:21" ht="31.5" customHeight="1" x14ac:dyDescent="0.3">
      <c r="A69" s="147" t="s">
        <v>275</v>
      </c>
      <c r="B69" s="21" t="s">
        <v>377</v>
      </c>
      <c r="C69" s="21" t="s">
        <v>165</v>
      </c>
      <c r="D69" s="44" t="s">
        <v>276</v>
      </c>
      <c r="E69" s="44" t="s">
        <v>378</v>
      </c>
      <c r="F69" s="21"/>
      <c r="G69" s="21"/>
      <c r="H69" s="21"/>
      <c r="I69" s="21"/>
      <c r="J69" s="21"/>
      <c r="K69" s="21" t="s">
        <v>277</v>
      </c>
      <c r="L69" s="21"/>
      <c r="M69" s="21" t="s">
        <v>278</v>
      </c>
      <c r="N69" s="21"/>
      <c r="O69" s="21" t="s">
        <v>277</v>
      </c>
      <c r="P69" s="21"/>
      <c r="Q69" s="62">
        <v>2874.71</v>
      </c>
      <c r="R69" s="21" t="s">
        <v>249</v>
      </c>
      <c r="S69" s="21" t="s">
        <v>250</v>
      </c>
      <c r="T69" s="82">
        <f>88.37+87.57+74.26+17.7+138.82+97.86+300+159.52+87.92+119.46+260.64+187+466.77+85.99+25+534+59+84.83</f>
        <v>2874.7099999999996</v>
      </c>
      <c r="U69" s="21" t="s">
        <v>476</v>
      </c>
    </row>
    <row r="70" spans="1:21" ht="31.5" customHeight="1" x14ac:dyDescent="0.3">
      <c r="A70" s="148" t="s">
        <v>279</v>
      </c>
      <c r="B70" s="21" t="s">
        <v>379</v>
      </c>
      <c r="C70" s="21" t="s">
        <v>165</v>
      </c>
      <c r="D70" s="44" t="s">
        <v>280</v>
      </c>
      <c r="E70" s="44" t="s">
        <v>380</v>
      </c>
      <c r="F70" s="21"/>
      <c r="G70" s="21"/>
      <c r="H70" s="21"/>
      <c r="I70" s="21"/>
      <c r="J70" s="21"/>
      <c r="K70" s="21" t="s">
        <v>381</v>
      </c>
      <c r="L70" s="21"/>
      <c r="M70" s="21" t="s">
        <v>281</v>
      </c>
      <c r="N70" s="21"/>
      <c r="O70" s="21" t="s">
        <v>381</v>
      </c>
      <c r="P70" s="21"/>
      <c r="Q70" s="62">
        <v>2197.1999999999998</v>
      </c>
      <c r="R70" s="21" t="s">
        <v>383</v>
      </c>
      <c r="S70" s="21" t="s">
        <v>382</v>
      </c>
      <c r="T70" s="82">
        <v>2197.1999999999998</v>
      </c>
      <c r="U70" s="21" t="s">
        <v>476</v>
      </c>
    </row>
    <row r="71" spans="1:21" ht="31.5" customHeight="1" x14ac:dyDescent="0.3">
      <c r="A71" s="149" t="s">
        <v>282</v>
      </c>
      <c r="B71" s="21" t="s">
        <v>384</v>
      </c>
      <c r="C71" s="21" t="s">
        <v>165</v>
      </c>
      <c r="D71" s="44" t="s">
        <v>283</v>
      </c>
      <c r="E71" s="44" t="s">
        <v>385</v>
      </c>
      <c r="F71" s="21"/>
      <c r="G71" s="21"/>
      <c r="H71" s="21"/>
      <c r="I71" s="21"/>
      <c r="J71" s="21"/>
      <c r="K71" s="21" t="s">
        <v>284</v>
      </c>
      <c r="L71" s="21"/>
      <c r="M71" s="21" t="s">
        <v>285</v>
      </c>
      <c r="N71" s="21"/>
      <c r="O71" s="21" t="s">
        <v>284</v>
      </c>
      <c r="P71" s="21"/>
      <c r="Q71" s="62">
        <v>1096.82</v>
      </c>
      <c r="R71" s="21" t="s">
        <v>249</v>
      </c>
      <c r="S71" s="21" t="s">
        <v>250</v>
      </c>
      <c r="T71" s="82">
        <f>173.83+419.28+105.21+398.5</f>
        <v>1096.8200000000002</v>
      </c>
      <c r="U71" s="21" t="s">
        <v>476</v>
      </c>
    </row>
    <row r="72" spans="1:21" ht="31.5" customHeight="1" x14ac:dyDescent="0.3">
      <c r="A72" s="148" t="s">
        <v>286</v>
      </c>
      <c r="B72" s="21" t="s">
        <v>389</v>
      </c>
      <c r="C72" s="21" t="s">
        <v>165</v>
      </c>
      <c r="D72" s="44" t="s">
        <v>386</v>
      </c>
      <c r="E72" s="44" t="s">
        <v>387</v>
      </c>
      <c r="F72" s="21"/>
      <c r="G72" s="21"/>
      <c r="H72" s="21"/>
      <c r="I72" s="21"/>
      <c r="J72" s="21"/>
      <c r="K72" s="21" t="s">
        <v>287</v>
      </c>
      <c r="L72" s="21"/>
      <c r="M72" s="21" t="s">
        <v>288</v>
      </c>
      <c r="N72" s="21"/>
      <c r="O72" s="21" t="s">
        <v>287</v>
      </c>
      <c r="P72" s="21"/>
      <c r="Q72" s="62">
        <v>380</v>
      </c>
      <c r="R72" s="21" t="s">
        <v>383</v>
      </c>
      <c r="S72" s="21" t="s">
        <v>388</v>
      </c>
      <c r="T72" s="82">
        <f>380</f>
        <v>380</v>
      </c>
      <c r="U72" s="21" t="s">
        <v>476</v>
      </c>
    </row>
    <row r="73" spans="1:21" ht="31.5" customHeight="1" x14ac:dyDescent="0.3">
      <c r="A73" s="147" t="s">
        <v>289</v>
      </c>
      <c r="B73" s="21" t="s">
        <v>390</v>
      </c>
      <c r="C73" s="21" t="s">
        <v>165</v>
      </c>
      <c r="D73" s="44" t="s">
        <v>290</v>
      </c>
      <c r="E73" s="44" t="s">
        <v>407</v>
      </c>
      <c r="F73" s="21"/>
      <c r="G73" s="21"/>
      <c r="H73" s="21"/>
      <c r="I73" s="21"/>
      <c r="J73" s="21"/>
      <c r="K73" s="21" t="s">
        <v>291</v>
      </c>
      <c r="L73" s="21"/>
      <c r="M73" s="21" t="s">
        <v>292</v>
      </c>
      <c r="N73" s="21"/>
      <c r="O73" s="21" t="s">
        <v>291</v>
      </c>
      <c r="P73" s="21"/>
      <c r="Q73" s="62">
        <v>608.5</v>
      </c>
      <c r="R73" s="21" t="s">
        <v>383</v>
      </c>
      <c r="S73" s="21" t="s">
        <v>388</v>
      </c>
      <c r="T73" s="80">
        <v>608.5</v>
      </c>
      <c r="U73" s="21" t="s">
        <v>476</v>
      </c>
    </row>
    <row r="74" spans="1:21" ht="31.5" customHeight="1" x14ac:dyDescent="0.3">
      <c r="A74" s="147" t="s">
        <v>454</v>
      </c>
      <c r="B74" s="21" t="s">
        <v>391</v>
      </c>
      <c r="C74" s="21" t="s">
        <v>165</v>
      </c>
      <c r="D74" s="44" t="s">
        <v>455</v>
      </c>
      <c r="E74" s="44" t="s">
        <v>408</v>
      </c>
      <c r="F74" s="21"/>
      <c r="G74" s="21"/>
      <c r="H74" s="21"/>
      <c r="I74" s="21"/>
      <c r="J74" s="21"/>
      <c r="K74" s="22" t="s">
        <v>337</v>
      </c>
      <c r="L74" s="21"/>
      <c r="M74" s="21" t="s">
        <v>338</v>
      </c>
      <c r="N74" s="21"/>
      <c r="O74" s="22" t="s">
        <v>337</v>
      </c>
      <c r="P74" s="21"/>
      <c r="Q74" s="62">
        <v>429</v>
      </c>
      <c r="R74" s="21" t="s">
        <v>424</v>
      </c>
      <c r="S74" s="21" t="s">
        <v>456</v>
      </c>
      <c r="T74" s="80">
        <v>429</v>
      </c>
      <c r="U74" s="21" t="s">
        <v>476</v>
      </c>
    </row>
    <row r="75" spans="1:21" ht="31.5" customHeight="1" x14ac:dyDescent="0.3">
      <c r="A75" s="147" t="s">
        <v>460</v>
      </c>
      <c r="B75" s="21" t="s">
        <v>392</v>
      </c>
      <c r="C75" s="21" t="s">
        <v>165</v>
      </c>
      <c r="D75" s="44" t="s">
        <v>461</v>
      </c>
      <c r="E75" s="44" t="s">
        <v>409</v>
      </c>
      <c r="F75" s="21"/>
      <c r="G75" s="21"/>
      <c r="H75" s="21"/>
      <c r="I75" s="21"/>
      <c r="J75" s="21"/>
      <c r="K75" s="22" t="s">
        <v>462</v>
      </c>
      <c r="L75" s="21"/>
      <c r="M75" s="21" t="s">
        <v>463</v>
      </c>
      <c r="N75" s="21"/>
      <c r="O75" s="22" t="s">
        <v>462</v>
      </c>
      <c r="P75" s="21"/>
      <c r="Q75" s="62">
        <v>3861</v>
      </c>
      <c r="R75" s="21" t="s">
        <v>249</v>
      </c>
      <c r="S75" s="21" t="s">
        <v>250</v>
      </c>
      <c r="T75" s="80">
        <v>3861</v>
      </c>
      <c r="U75" s="21" t="s">
        <v>476</v>
      </c>
    </row>
    <row r="76" spans="1:21" ht="31.5" customHeight="1" x14ac:dyDescent="0.3">
      <c r="A76" s="147" t="s">
        <v>479</v>
      </c>
      <c r="B76" s="21" t="s">
        <v>392</v>
      </c>
      <c r="C76" s="21" t="s">
        <v>165</v>
      </c>
      <c r="D76" s="44" t="s">
        <v>457</v>
      </c>
      <c r="E76" s="44" t="s">
        <v>409</v>
      </c>
      <c r="F76" s="21"/>
      <c r="G76" s="21"/>
      <c r="H76" s="21"/>
      <c r="I76" s="21"/>
      <c r="J76" s="21"/>
      <c r="K76" s="22" t="s">
        <v>458</v>
      </c>
      <c r="L76" s="21"/>
      <c r="M76" s="21" t="s">
        <v>459</v>
      </c>
      <c r="N76" s="21"/>
      <c r="O76" s="22" t="s">
        <v>458</v>
      </c>
      <c r="P76" s="21"/>
      <c r="Q76" s="62">
        <v>6402</v>
      </c>
      <c r="R76" s="21" t="s">
        <v>424</v>
      </c>
      <c r="S76" s="21" t="s">
        <v>250</v>
      </c>
      <c r="T76" s="80">
        <f>1200+5202</f>
        <v>6402</v>
      </c>
      <c r="U76" s="21" t="s">
        <v>476</v>
      </c>
    </row>
    <row r="77" spans="1:21" ht="31.5" customHeight="1" x14ac:dyDescent="0.3">
      <c r="A77" s="147" t="s">
        <v>293</v>
      </c>
      <c r="B77" s="21" t="s">
        <v>391</v>
      </c>
      <c r="C77" s="21" t="s">
        <v>165</v>
      </c>
      <c r="D77" s="44" t="s">
        <v>294</v>
      </c>
      <c r="E77" s="44" t="s">
        <v>408</v>
      </c>
      <c r="F77" s="21"/>
      <c r="G77" s="21"/>
      <c r="H77" s="21"/>
      <c r="I77" s="21"/>
      <c r="J77" s="21"/>
      <c r="K77" s="21" t="s">
        <v>295</v>
      </c>
      <c r="L77" s="21"/>
      <c r="M77" s="21" t="s">
        <v>296</v>
      </c>
      <c r="N77" s="21"/>
      <c r="O77" s="21" t="s">
        <v>295</v>
      </c>
      <c r="P77" s="21"/>
      <c r="Q77" s="62">
        <v>6465.74</v>
      </c>
      <c r="R77" s="21" t="s">
        <v>425</v>
      </c>
      <c r="S77" s="21" t="s">
        <v>426</v>
      </c>
      <c r="T77" s="80">
        <f>2359.14+167.4+547.76+178.2+175.5+156.6+202.5+2322.24+162+194.4</f>
        <v>6465.74</v>
      </c>
      <c r="U77" s="21" t="s">
        <v>476</v>
      </c>
    </row>
    <row r="78" spans="1:21" ht="31.5" customHeight="1" x14ac:dyDescent="0.3">
      <c r="A78" s="150" t="s">
        <v>297</v>
      </c>
      <c r="B78" s="21" t="s">
        <v>392</v>
      </c>
      <c r="C78" s="21" t="s">
        <v>165</v>
      </c>
      <c r="D78" s="44" t="s">
        <v>298</v>
      </c>
      <c r="E78" s="44" t="s">
        <v>409</v>
      </c>
      <c r="F78" s="21"/>
      <c r="G78" s="21"/>
      <c r="H78" s="21"/>
      <c r="I78" s="21"/>
      <c r="J78" s="21"/>
      <c r="K78" s="21" t="s">
        <v>91</v>
      </c>
      <c r="L78" s="21"/>
      <c r="M78" s="21" t="s">
        <v>90</v>
      </c>
      <c r="N78" s="21"/>
      <c r="O78" s="21" t="s">
        <v>91</v>
      </c>
      <c r="P78" s="21"/>
      <c r="Q78" s="18">
        <v>8280</v>
      </c>
      <c r="R78" s="21" t="s">
        <v>353</v>
      </c>
      <c r="S78" s="21" t="s">
        <v>354</v>
      </c>
      <c r="T78" s="80">
        <f>380+1140</f>
        <v>1520</v>
      </c>
      <c r="U78" s="21" t="s">
        <v>476</v>
      </c>
    </row>
    <row r="79" spans="1:21" ht="31.5" customHeight="1" x14ac:dyDescent="0.3">
      <c r="A79" s="150" t="s">
        <v>299</v>
      </c>
      <c r="B79" s="21" t="s">
        <v>393</v>
      </c>
      <c r="C79" s="21" t="s">
        <v>165</v>
      </c>
      <c r="D79" s="44" t="s">
        <v>300</v>
      </c>
      <c r="E79" s="44" t="s">
        <v>410</v>
      </c>
      <c r="F79" s="21"/>
      <c r="G79" s="21"/>
      <c r="H79" s="21"/>
      <c r="I79" s="21"/>
      <c r="J79" s="21"/>
      <c r="K79" s="21" t="s">
        <v>301</v>
      </c>
      <c r="L79" s="21"/>
      <c r="M79" s="21" t="s">
        <v>302</v>
      </c>
      <c r="N79" s="21"/>
      <c r="O79" s="21" t="s">
        <v>301</v>
      </c>
      <c r="P79" s="21"/>
      <c r="Q79" s="62">
        <v>3373.99</v>
      </c>
      <c r="R79" s="21" t="s">
        <v>427</v>
      </c>
      <c r="S79" s="21" t="s">
        <v>250</v>
      </c>
      <c r="T79" s="82">
        <f>174.2+2608.5+591.29</f>
        <v>3373.99</v>
      </c>
      <c r="U79" s="21" t="s">
        <v>476</v>
      </c>
    </row>
    <row r="80" spans="1:21" ht="31.5" customHeight="1" x14ac:dyDescent="0.3">
      <c r="A80" s="150" t="s">
        <v>303</v>
      </c>
      <c r="B80" s="21" t="s">
        <v>394</v>
      </c>
      <c r="C80" s="21" t="s">
        <v>165</v>
      </c>
      <c r="D80" s="44" t="s">
        <v>304</v>
      </c>
      <c r="E80" s="44" t="s">
        <v>411</v>
      </c>
      <c r="F80" s="21"/>
      <c r="G80" s="21"/>
      <c r="H80" s="21"/>
      <c r="I80" s="21"/>
      <c r="J80" s="21"/>
      <c r="K80" s="21" t="s">
        <v>305</v>
      </c>
      <c r="L80" s="21"/>
      <c r="M80" s="21" t="s">
        <v>323</v>
      </c>
      <c r="N80" s="21"/>
      <c r="O80" s="21" t="s">
        <v>305</v>
      </c>
      <c r="P80" s="21"/>
      <c r="Q80" s="62">
        <v>384.03</v>
      </c>
      <c r="R80" s="21" t="s">
        <v>428</v>
      </c>
      <c r="S80" s="21" t="s">
        <v>250</v>
      </c>
      <c r="T80" s="80">
        <f>384.03</f>
        <v>384.03</v>
      </c>
      <c r="U80" s="21" t="s">
        <v>476</v>
      </c>
    </row>
    <row r="81" spans="1:21" ht="31.5" customHeight="1" x14ac:dyDescent="0.3">
      <c r="A81" s="148" t="s">
        <v>308</v>
      </c>
      <c r="B81" s="21" t="s">
        <v>395</v>
      </c>
      <c r="C81" s="21" t="s">
        <v>165</v>
      </c>
      <c r="D81" s="44" t="s">
        <v>478</v>
      </c>
      <c r="E81" s="44" t="s">
        <v>412</v>
      </c>
      <c r="F81" s="21"/>
      <c r="G81" s="21"/>
      <c r="H81" s="21"/>
      <c r="I81" s="21"/>
      <c r="J81" s="21"/>
      <c r="K81" s="21" t="s">
        <v>135</v>
      </c>
      <c r="L81" s="21"/>
      <c r="M81" s="21" t="s">
        <v>306</v>
      </c>
      <c r="N81" s="21"/>
      <c r="O81" s="21" t="s">
        <v>135</v>
      </c>
      <c r="P81" s="21"/>
      <c r="Q81" s="62">
        <v>24213.57</v>
      </c>
      <c r="R81" s="19" t="s">
        <v>249</v>
      </c>
      <c r="S81" s="19" t="s">
        <v>434</v>
      </c>
      <c r="T81" s="80">
        <v>24213.57</v>
      </c>
      <c r="U81" s="21" t="s">
        <v>476</v>
      </c>
    </row>
    <row r="82" spans="1:21" ht="31.5" customHeight="1" x14ac:dyDescent="0.3">
      <c r="A82" s="148" t="s">
        <v>307</v>
      </c>
      <c r="B82" s="21" t="s">
        <v>396</v>
      </c>
      <c r="C82" s="21" t="s">
        <v>165</v>
      </c>
      <c r="D82" s="44" t="s">
        <v>309</v>
      </c>
      <c r="E82" s="44" t="s">
        <v>413</v>
      </c>
      <c r="F82" s="21"/>
      <c r="G82" s="21"/>
      <c r="H82" s="21"/>
      <c r="I82" s="21"/>
      <c r="J82" s="21"/>
      <c r="K82" s="21" t="s">
        <v>310</v>
      </c>
      <c r="L82" s="21"/>
      <c r="M82" s="21" t="s">
        <v>311</v>
      </c>
      <c r="N82" s="21"/>
      <c r="O82" s="21" t="s">
        <v>310</v>
      </c>
      <c r="P82" s="21"/>
      <c r="Q82" s="62">
        <v>190</v>
      </c>
      <c r="R82" s="21" t="s">
        <v>429</v>
      </c>
      <c r="S82" s="21" t="s">
        <v>250</v>
      </c>
      <c r="T82" s="80">
        <v>190</v>
      </c>
      <c r="U82" s="21" t="s">
        <v>476</v>
      </c>
    </row>
    <row r="83" spans="1:21" ht="31.5" customHeight="1" x14ac:dyDescent="0.3">
      <c r="A83" s="148" t="s">
        <v>312</v>
      </c>
      <c r="B83" s="21" t="s">
        <v>397</v>
      </c>
      <c r="C83" s="21" t="s">
        <v>165</v>
      </c>
      <c r="D83" s="44" t="s">
        <v>313</v>
      </c>
      <c r="E83" s="44" t="s">
        <v>414</v>
      </c>
      <c r="F83" s="21"/>
      <c r="G83" s="21"/>
      <c r="H83" s="21"/>
      <c r="I83" s="21"/>
      <c r="J83" s="21"/>
      <c r="K83" s="21" t="s">
        <v>314</v>
      </c>
      <c r="L83" s="21"/>
      <c r="M83" s="21" t="s">
        <v>430</v>
      </c>
      <c r="N83" s="21"/>
      <c r="O83" s="21" t="s">
        <v>314</v>
      </c>
      <c r="P83" s="21"/>
      <c r="Q83" s="62">
        <v>2061.5500000000002</v>
      </c>
      <c r="R83" s="21" t="s">
        <v>429</v>
      </c>
      <c r="S83" s="21" t="s">
        <v>250</v>
      </c>
      <c r="T83" s="80">
        <v>2061.5500000000002</v>
      </c>
      <c r="U83" s="21" t="s">
        <v>476</v>
      </c>
    </row>
    <row r="84" spans="1:21" ht="31.5" customHeight="1" x14ac:dyDescent="0.3">
      <c r="A84" s="148" t="s">
        <v>448</v>
      </c>
      <c r="B84" s="21" t="s">
        <v>398</v>
      </c>
      <c r="C84" s="21" t="s">
        <v>165</v>
      </c>
      <c r="D84" s="44" t="s">
        <v>449</v>
      </c>
      <c r="E84" s="44" t="s">
        <v>415</v>
      </c>
      <c r="F84" s="21"/>
      <c r="G84" s="21"/>
      <c r="H84" s="21"/>
      <c r="I84" s="21"/>
      <c r="J84" s="21"/>
      <c r="K84" s="21" t="s">
        <v>135</v>
      </c>
      <c r="L84" s="21"/>
      <c r="M84" s="21" t="s">
        <v>306</v>
      </c>
      <c r="N84" s="21"/>
      <c r="O84" s="21" t="s">
        <v>135</v>
      </c>
      <c r="P84" s="21"/>
      <c r="Q84" s="62">
        <v>26476</v>
      </c>
      <c r="R84" s="21" t="s">
        <v>450</v>
      </c>
      <c r="S84" s="21" t="s">
        <v>250</v>
      </c>
      <c r="T84" s="80">
        <f>24876+1600</f>
        <v>26476</v>
      </c>
      <c r="U84" s="21" t="s">
        <v>476</v>
      </c>
    </row>
    <row r="85" spans="1:21" ht="31.5" customHeight="1" x14ac:dyDescent="0.3">
      <c r="A85" s="150" t="s">
        <v>319</v>
      </c>
      <c r="B85" s="21" t="s">
        <v>399</v>
      </c>
      <c r="C85" s="21" t="s">
        <v>165</v>
      </c>
      <c r="D85" s="44" t="s">
        <v>320</v>
      </c>
      <c r="E85" s="44" t="s">
        <v>416</v>
      </c>
      <c r="F85" s="21"/>
      <c r="G85" s="21"/>
      <c r="H85" s="21"/>
      <c r="I85" s="21"/>
      <c r="J85" s="21"/>
      <c r="K85" s="21" t="s">
        <v>321</v>
      </c>
      <c r="L85" s="21"/>
      <c r="M85" s="21" t="s">
        <v>322</v>
      </c>
      <c r="N85" s="21"/>
      <c r="O85" s="21" t="s">
        <v>321</v>
      </c>
      <c r="P85" s="21"/>
      <c r="Q85" s="18">
        <v>10573.77</v>
      </c>
      <c r="R85" s="21" t="s">
        <v>433</v>
      </c>
      <c r="S85" s="21" t="s">
        <v>434</v>
      </c>
      <c r="T85" s="80">
        <v>10573.77</v>
      </c>
      <c r="U85" s="21" t="s">
        <v>476</v>
      </c>
    </row>
    <row r="86" spans="1:21" ht="31.5" customHeight="1" x14ac:dyDescent="0.6">
      <c r="A86" s="151" t="s">
        <v>324</v>
      </c>
      <c r="B86" s="21" t="s">
        <v>400</v>
      </c>
      <c r="C86" s="21" t="s">
        <v>165</v>
      </c>
      <c r="D86" s="105" t="s">
        <v>255</v>
      </c>
      <c r="E86" s="44" t="s">
        <v>417</v>
      </c>
      <c r="F86" s="56"/>
      <c r="G86" s="56"/>
      <c r="H86" s="56"/>
      <c r="I86" s="56"/>
      <c r="J86" s="56"/>
      <c r="K86" s="56" t="s">
        <v>235</v>
      </c>
      <c r="L86" s="56"/>
      <c r="M86" s="56" t="s">
        <v>226</v>
      </c>
      <c r="N86" s="56"/>
      <c r="O86" s="56" t="s">
        <v>235</v>
      </c>
      <c r="P86" s="56"/>
      <c r="Q86" s="122">
        <v>22845</v>
      </c>
      <c r="R86" s="56" t="s">
        <v>357</v>
      </c>
      <c r="S86" s="56" t="s">
        <v>356</v>
      </c>
      <c r="T86" s="107">
        <v>22845</v>
      </c>
      <c r="U86" s="56" t="s">
        <v>476</v>
      </c>
    </row>
    <row r="87" spans="1:21" ht="31.5" customHeight="1" x14ac:dyDescent="0.3">
      <c r="A87" s="153" t="s">
        <v>325</v>
      </c>
      <c r="B87" s="21" t="s">
        <v>401</v>
      </c>
      <c r="C87" s="21" t="s">
        <v>165</v>
      </c>
      <c r="D87" s="154" t="s">
        <v>326</v>
      </c>
      <c r="E87" s="44" t="s">
        <v>418</v>
      </c>
      <c r="F87" s="21"/>
      <c r="G87" s="21"/>
      <c r="H87" s="21"/>
      <c r="I87" s="21"/>
      <c r="J87" s="21"/>
      <c r="K87" s="21" t="s">
        <v>329</v>
      </c>
      <c r="L87" s="21"/>
      <c r="M87" s="21" t="s">
        <v>327</v>
      </c>
      <c r="N87" s="21"/>
      <c r="O87" s="21" t="s">
        <v>329</v>
      </c>
      <c r="P87" s="21"/>
      <c r="Q87" s="18">
        <v>6600</v>
      </c>
      <c r="R87" s="21" t="s">
        <v>328</v>
      </c>
      <c r="S87" s="21" t="s">
        <v>435</v>
      </c>
      <c r="T87" s="80">
        <v>3000</v>
      </c>
      <c r="U87" s="21" t="s">
        <v>476</v>
      </c>
    </row>
    <row r="88" spans="1:21" ht="31.5" customHeight="1" x14ac:dyDescent="0.4">
      <c r="A88" s="152" t="s">
        <v>330</v>
      </c>
      <c r="B88" s="21" t="s">
        <v>402</v>
      </c>
      <c r="C88" s="21" t="s">
        <v>165</v>
      </c>
      <c r="D88" s="155" t="s">
        <v>331</v>
      </c>
      <c r="E88" s="44" t="s">
        <v>419</v>
      </c>
      <c r="F88" s="21"/>
      <c r="G88" s="21"/>
      <c r="H88" s="21"/>
      <c r="I88" s="21"/>
      <c r="J88" s="21"/>
      <c r="K88" s="21" t="s">
        <v>329</v>
      </c>
      <c r="L88" s="21"/>
      <c r="M88" s="21" t="s">
        <v>327</v>
      </c>
      <c r="N88" s="21"/>
      <c r="O88" s="21" t="s">
        <v>329</v>
      </c>
      <c r="P88" s="21"/>
      <c r="Q88" s="18">
        <v>10000</v>
      </c>
      <c r="R88" s="21" t="s">
        <v>328</v>
      </c>
      <c r="S88" s="21" t="s">
        <v>436</v>
      </c>
      <c r="T88" s="80">
        <v>2000</v>
      </c>
      <c r="U88" s="21" t="s">
        <v>476</v>
      </c>
    </row>
    <row r="89" spans="1:21" ht="31.5" customHeight="1" x14ac:dyDescent="0.3">
      <c r="A89" s="151" t="s">
        <v>332</v>
      </c>
      <c r="B89" s="21" t="s">
        <v>403</v>
      </c>
      <c r="C89" s="21" t="s">
        <v>165</v>
      </c>
      <c r="D89" s="156" t="s">
        <v>333</v>
      </c>
      <c r="E89" s="44" t="s">
        <v>420</v>
      </c>
      <c r="F89" s="56"/>
      <c r="G89" s="56"/>
      <c r="H89" s="56"/>
      <c r="I89" s="56"/>
      <c r="J89" s="56"/>
      <c r="K89" s="56" t="s">
        <v>122</v>
      </c>
      <c r="L89" s="56"/>
      <c r="M89" s="56" t="s">
        <v>223</v>
      </c>
      <c r="N89" s="56"/>
      <c r="O89" s="56" t="s">
        <v>122</v>
      </c>
      <c r="P89" s="56"/>
      <c r="Q89" s="106">
        <v>4450</v>
      </c>
      <c r="R89" s="56" t="s">
        <v>334</v>
      </c>
      <c r="S89" s="56" t="s">
        <v>434</v>
      </c>
      <c r="T89" s="107">
        <v>4450</v>
      </c>
      <c r="U89" s="56" t="s">
        <v>476</v>
      </c>
    </row>
    <row r="90" spans="1:21" ht="31.5" customHeight="1" x14ac:dyDescent="0.3">
      <c r="A90" s="150" t="s">
        <v>335</v>
      </c>
      <c r="B90" s="21" t="s">
        <v>404</v>
      </c>
      <c r="C90" s="21" t="s">
        <v>165</v>
      </c>
      <c r="D90" s="154" t="s">
        <v>336</v>
      </c>
      <c r="E90" s="44" t="s">
        <v>421</v>
      </c>
      <c r="F90" s="21"/>
      <c r="G90" s="21"/>
      <c r="H90" s="21"/>
      <c r="I90" s="21"/>
      <c r="J90" s="21"/>
      <c r="K90" s="22" t="s">
        <v>337</v>
      </c>
      <c r="L90" s="21"/>
      <c r="M90" s="21" t="s">
        <v>338</v>
      </c>
      <c r="N90" s="21"/>
      <c r="O90" s="22" t="s">
        <v>337</v>
      </c>
      <c r="P90" s="21"/>
      <c r="Q90" s="62">
        <v>921</v>
      </c>
      <c r="R90" s="21" t="s">
        <v>437</v>
      </c>
      <c r="S90" s="21" t="s">
        <v>250</v>
      </c>
      <c r="T90" s="80">
        <v>921</v>
      </c>
      <c r="U90" s="21" t="s">
        <v>476</v>
      </c>
    </row>
    <row r="91" spans="1:21" ht="31.5" customHeight="1" x14ac:dyDescent="0.3">
      <c r="A91" s="150" t="s">
        <v>340</v>
      </c>
      <c r="B91" s="21" t="s">
        <v>405</v>
      </c>
      <c r="C91" s="21" t="s">
        <v>165</v>
      </c>
      <c r="D91" s="51" t="s">
        <v>339</v>
      </c>
      <c r="E91" s="44" t="s">
        <v>422</v>
      </c>
      <c r="F91" s="21"/>
      <c r="G91" s="21"/>
      <c r="H91" s="21"/>
      <c r="I91" s="21"/>
      <c r="J91" s="21"/>
      <c r="K91" s="21" t="s">
        <v>342</v>
      </c>
      <c r="L91" s="21"/>
      <c r="M91" s="21" t="s">
        <v>341</v>
      </c>
      <c r="N91" s="21"/>
      <c r="O91" s="21" t="s">
        <v>342</v>
      </c>
      <c r="P91" s="21"/>
      <c r="Q91" s="18">
        <v>600</v>
      </c>
      <c r="R91" s="21" t="s">
        <v>437</v>
      </c>
      <c r="S91" s="21" t="s">
        <v>438</v>
      </c>
      <c r="T91" s="80">
        <v>600</v>
      </c>
      <c r="U91" s="21" t="s">
        <v>476</v>
      </c>
    </row>
    <row r="92" spans="1:21" ht="31.5" customHeight="1" x14ac:dyDescent="0.45">
      <c r="A92" s="150" t="s">
        <v>344</v>
      </c>
      <c r="B92" s="21" t="s">
        <v>406</v>
      </c>
      <c r="C92" s="21" t="s">
        <v>165</v>
      </c>
      <c r="D92" s="157" t="s">
        <v>345</v>
      </c>
      <c r="E92" s="44" t="s">
        <v>423</v>
      </c>
      <c r="F92" s="21"/>
      <c r="G92" s="21"/>
      <c r="H92" s="21"/>
      <c r="I92" s="21"/>
      <c r="J92" s="21"/>
      <c r="K92" s="21" t="s">
        <v>347</v>
      </c>
      <c r="L92" s="21"/>
      <c r="M92" s="22" t="s">
        <v>346</v>
      </c>
      <c r="N92" s="21"/>
      <c r="O92" s="21" t="s">
        <v>347</v>
      </c>
      <c r="P92" s="21"/>
      <c r="Q92" s="62">
        <v>534.75</v>
      </c>
      <c r="R92" s="21" t="s">
        <v>439</v>
      </c>
      <c r="S92" s="21" t="s">
        <v>250</v>
      </c>
      <c r="T92" s="80">
        <v>534.75</v>
      </c>
      <c r="U92" s="21" t="s">
        <v>476</v>
      </c>
    </row>
    <row r="93" spans="1:21" ht="31.5" customHeight="1" x14ac:dyDescent="0.45">
      <c r="A93" s="150" t="s">
        <v>440</v>
      </c>
      <c r="B93" s="21" t="s">
        <v>441</v>
      </c>
      <c r="C93" s="21" t="s">
        <v>165</v>
      </c>
      <c r="D93" s="157" t="s">
        <v>442</v>
      </c>
      <c r="E93" s="50" t="s">
        <v>83</v>
      </c>
      <c r="F93" s="15"/>
      <c r="G93" s="15"/>
      <c r="H93" s="15"/>
      <c r="I93" s="15"/>
      <c r="J93" s="15"/>
      <c r="K93" s="15" t="s">
        <v>131</v>
      </c>
      <c r="L93" s="15"/>
      <c r="M93" s="15" t="s">
        <v>130</v>
      </c>
      <c r="N93" s="15"/>
      <c r="O93" s="15" t="s">
        <v>131</v>
      </c>
      <c r="P93" s="21"/>
      <c r="Q93" s="62">
        <v>18000</v>
      </c>
      <c r="R93" s="21" t="s">
        <v>443</v>
      </c>
      <c r="S93" s="21" t="s">
        <v>444</v>
      </c>
      <c r="T93" s="80">
        <v>0</v>
      </c>
      <c r="U93" s="21" t="s">
        <v>477</v>
      </c>
    </row>
    <row r="94" spans="1:21" ht="31.5" customHeight="1" x14ac:dyDescent="0.45">
      <c r="A94" s="150" t="s">
        <v>445</v>
      </c>
      <c r="B94" s="21" t="s">
        <v>446</v>
      </c>
      <c r="C94" s="21" t="s">
        <v>165</v>
      </c>
      <c r="D94" s="158" t="s">
        <v>447</v>
      </c>
      <c r="E94" s="50" t="s">
        <v>352</v>
      </c>
      <c r="F94" s="21"/>
      <c r="G94" s="21"/>
      <c r="H94" s="21"/>
      <c r="I94" s="21"/>
      <c r="J94" s="21"/>
      <c r="K94" s="15" t="s">
        <v>139</v>
      </c>
      <c r="L94" s="15"/>
      <c r="M94" s="15" t="s">
        <v>138</v>
      </c>
      <c r="N94" s="15"/>
      <c r="O94" s="15" t="s">
        <v>139</v>
      </c>
      <c r="P94" s="21"/>
      <c r="Q94" s="62">
        <v>10000</v>
      </c>
      <c r="R94" s="21" t="s">
        <v>443</v>
      </c>
      <c r="S94" s="21" t="s">
        <v>444</v>
      </c>
      <c r="T94" s="80"/>
      <c r="U94" s="21" t="s">
        <v>477</v>
      </c>
    </row>
    <row r="95" spans="1:21" ht="31.5" customHeight="1" x14ac:dyDescent="0.45">
      <c r="A95" s="150" t="s">
        <v>451</v>
      </c>
      <c r="B95" s="21" t="s">
        <v>452</v>
      </c>
      <c r="C95" s="21" t="s">
        <v>165</v>
      </c>
      <c r="D95" s="157" t="s">
        <v>453</v>
      </c>
      <c r="E95" s="50" t="s">
        <v>364</v>
      </c>
      <c r="F95" s="21"/>
      <c r="G95" s="21"/>
      <c r="H95" s="21"/>
      <c r="I95" s="21"/>
      <c r="J95" s="21"/>
      <c r="K95" s="15" t="s">
        <v>465</v>
      </c>
      <c r="L95" s="21"/>
      <c r="M95" s="22" t="s">
        <v>464</v>
      </c>
      <c r="N95" s="21"/>
      <c r="O95" s="15" t="s">
        <v>465</v>
      </c>
      <c r="P95" s="21"/>
      <c r="Q95" s="62">
        <v>4588</v>
      </c>
      <c r="R95" s="21" t="s">
        <v>249</v>
      </c>
      <c r="S95" s="21" t="s">
        <v>250</v>
      </c>
      <c r="T95" s="80">
        <f>380+990+899+202+75-28.5+340+314.5+566+850</f>
        <v>4588</v>
      </c>
      <c r="U95" s="21" t="s">
        <v>476</v>
      </c>
    </row>
    <row r="96" spans="1:21" ht="31.5" customHeight="1" x14ac:dyDescent="0.6">
      <c r="A96" s="127"/>
      <c r="B96" s="117"/>
      <c r="C96" s="117"/>
      <c r="D96" s="159"/>
      <c r="E96" s="118"/>
      <c r="F96" s="117"/>
      <c r="G96" s="117"/>
      <c r="H96" s="117"/>
      <c r="I96" s="117"/>
      <c r="J96" s="117"/>
      <c r="K96" s="117"/>
      <c r="L96" s="117"/>
      <c r="M96" s="119"/>
      <c r="N96" s="117"/>
      <c r="O96" s="117"/>
      <c r="P96" s="117"/>
      <c r="Q96" s="121"/>
      <c r="R96" s="117"/>
      <c r="S96" s="117"/>
      <c r="T96" s="120"/>
      <c r="U96" s="117"/>
    </row>
    <row r="97" spans="1:21" ht="43.2" x14ac:dyDescent="0.3">
      <c r="A97" s="63" t="s">
        <v>466</v>
      </c>
      <c r="B97" s="21" t="s">
        <v>452</v>
      </c>
      <c r="C97" s="21" t="s">
        <v>165</v>
      </c>
      <c r="D97" s="160" t="s">
        <v>151</v>
      </c>
      <c r="E97" s="51" t="s">
        <v>110</v>
      </c>
      <c r="F97" s="21"/>
      <c r="G97" s="21"/>
      <c r="H97" s="21"/>
      <c r="I97" s="21"/>
      <c r="J97" s="21"/>
      <c r="K97" s="15" t="s">
        <v>135</v>
      </c>
      <c r="L97" s="15"/>
      <c r="M97" s="15" t="s">
        <v>146</v>
      </c>
      <c r="N97" s="15"/>
      <c r="O97" s="15" t="s">
        <v>135</v>
      </c>
      <c r="P97" s="21"/>
      <c r="Q97" s="12">
        <v>132800</v>
      </c>
      <c r="R97" s="15" t="s">
        <v>160</v>
      </c>
      <c r="S97" s="15" t="s">
        <v>161</v>
      </c>
      <c r="T97" s="75">
        <f>118672</f>
        <v>118672</v>
      </c>
      <c r="U97" s="21" t="s">
        <v>476</v>
      </c>
    </row>
    <row r="98" spans="1:21" ht="20.25" customHeight="1" x14ac:dyDescent="0.3">
      <c r="A98" s="63"/>
      <c r="B98" s="21"/>
      <c r="C98" s="21"/>
      <c r="D98" s="160"/>
      <c r="E98" s="44"/>
      <c r="F98" s="21"/>
      <c r="G98" s="21"/>
      <c r="H98" s="21"/>
      <c r="I98" s="21"/>
      <c r="J98" s="21"/>
      <c r="K98" s="15" t="s">
        <v>153</v>
      </c>
      <c r="L98" s="15"/>
      <c r="M98" s="15" t="s">
        <v>152</v>
      </c>
      <c r="N98" s="15"/>
      <c r="O98" s="15"/>
      <c r="P98" s="21"/>
      <c r="Q98" s="18"/>
      <c r="R98" s="21"/>
      <c r="S98" s="21"/>
      <c r="T98" s="82"/>
      <c r="U98" s="21"/>
    </row>
    <row r="99" spans="1:21" ht="20.25" customHeight="1" x14ac:dyDescent="0.3">
      <c r="A99" s="63"/>
      <c r="B99" s="21"/>
      <c r="C99" s="21"/>
      <c r="D99" s="160"/>
      <c r="E99" s="44"/>
      <c r="F99" s="21"/>
      <c r="G99" s="21"/>
      <c r="H99" s="21"/>
      <c r="I99" s="21"/>
      <c r="J99" s="21"/>
      <c r="K99" s="15" t="s">
        <v>155</v>
      </c>
      <c r="L99" s="15"/>
      <c r="M99" s="15" t="s">
        <v>154</v>
      </c>
      <c r="N99" s="15"/>
      <c r="O99" s="15"/>
      <c r="P99" s="21"/>
      <c r="Q99" s="18"/>
      <c r="R99" s="21"/>
      <c r="S99" s="21"/>
      <c r="T99" s="82"/>
      <c r="U99" s="21"/>
    </row>
    <row r="100" spans="1:21" ht="20.25" customHeight="1" x14ac:dyDescent="0.3">
      <c r="A100" s="63"/>
      <c r="B100" s="21"/>
      <c r="C100" s="21"/>
      <c r="D100" s="160"/>
      <c r="E100" s="44"/>
      <c r="F100" s="21"/>
      <c r="G100" s="21"/>
      <c r="H100" s="21"/>
      <c r="I100" s="21"/>
      <c r="J100" s="21"/>
      <c r="K100" s="15" t="s">
        <v>157</v>
      </c>
      <c r="L100" s="15"/>
      <c r="M100" s="15" t="s">
        <v>156</v>
      </c>
      <c r="N100" s="15"/>
      <c r="O100" s="15"/>
      <c r="P100" s="21"/>
      <c r="Q100" s="18"/>
      <c r="R100" s="21"/>
      <c r="S100" s="21"/>
      <c r="T100" s="82"/>
      <c r="U100" s="21"/>
    </row>
    <row r="101" spans="1:21" ht="20.25" customHeight="1" x14ac:dyDescent="0.3">
      <c r="A101" s="63"/>
      <c r="B101" s="21"/>
      <c r="C101" s="21"/>
      <c r="D101" s="160"/>
      <c r="E101" s="44"/>
      <c r="F101" s="21"/>
      <c r="G101" s="21"/>
      <c r="H101" s="21"/>
      <c r="I101" s="21"/>
      <c r="J101" s="21"/>
      <c r="K101" s="15" t="s">
        <v>159</v>
      </c>
      <c r="L101" s="15"/>
      <c r="M101" s="15" t="s">
        <v>158</v>
      </c>
      <c r="N101" s="15"/>
      <c r="O101" s="15"/>
      <c r="P101" s="21"/>
      <c r="Q101" s="18"/>
      <c r="R101" s="21"/>
      <c r="S101" s="21"/>
      <c r="T101" s="82"/>
      <c r="U101" s="21"/>
    </row>
    <row r="102" spans="1:21" ht="42" customHeight="1" x14ac:dyDescent="0.3">
      <c r="A102" s="63" t="s">
        <v>318</v>
      </c>
      <c r="B102" s="21" t="s">
        <v>398</v>
      </c>
      <c r="C102" s="21" t="s">
        <v>165</v>
      </c>
      <c r="D102" s="51" t="s">
        <v>315</v>
      </c>
      <c r="E102" s="44" t="s">
        <v>415</v>
      </c>
      <c r="F102" s="21"/>
      <c r="G102" s="21"/>
      <c r="H102" s="21"/>
      <c r="I102" s="21"/>
      <c r="J102" s="21"/>
      <c r="K102" s="21" t="s">
        <v>316</v>
      </c>
      <c r="L102" s="21"/>
      <c r="M102" s="21" t="s">
        <v>317</v>
      </c>
      <c r="N102" s="21"/>
      <c r="O102" s="21" t="s">
        <v>316</v>
      </c>
      <c r="P102" s="21"/>
      <c r="Q102" s="18">
        <v>48725.120000000003</v>
      </c>
      <c r="R102" s="21" t="s">
        <v>431</v>
      </c>
      <c r="S102" s="21" t="s">
        <v>432</v>
      </c>
      <c r="T102" s="80">
        <f>350+4400+929.94+929.94+929.94+929.94</f>
        <v>8469.760000000002</v>
      </c>
      <c r="U102" s="21" t="s">
        <v>476</v>
      </c>
    </row>
    <row r="103" spans="1:21" ht="43.2" x14ac:dyDescent="0.3">
      <c r="A103" s="63" t="s">
        <v>467</v>
      </c>
      <c r="B103" s="21" t="s">
        <v>399</v>
      </c>
      <c r="C103" s="21" t="s">
        <v>165</v>
      </c>
      <c r="D103" s="51" t="s">
        <v>468</v>
      </c>
      <c r="E103" s="51" t="s">
        <v>110</v>
      </c>
      <c r="F103" s="21"/>
      <c r="G103" s="21"/>
      <c r="H103" s="21"/>
      <c r="I103" s="21"/>
      <c r="J103" s="21"/>
      <c r="K103" s="21" t="s">
        <v>235</v>
      </c>
      <c r="L103" s="21"/>
      <c r="M103" s="21" t="s">
        <v>469</v>
      </c>
      <c r="N103" s="21"/>
      <c r="O103" s="21"/>
      <c r="P103" s="21"/>
      <c r="Q103" s="18">
        <v>90300</v>
      </c>
      <c r="R103" s="21"/>
      <c r="S103" s="21"/>
      <c r="T103" s="82"/>
      <c r="U103" s="21" t="s">
        <v>474</v>
      </c>
    </row>
    <row r="104" spans="1:21" ht="16.5" customHeight="1" x14ac:dyDescent="0.3">
      <c r="A104" s="63"/>
      <c r="B104" s="21"/>
      <c r="C104" s="21"/>
      <c r="D104" s="51"/>
      <c r="E104" s="44"/>
      <c r="F104" s="21"/>
      <c r="G104" s="21"/>
      <c r="H104" s="21"/>
      <c r="I104" s="21"/>
      <c r="J104" s="21"/>
      <c r="K104" s="21" t="s">
        <v>471</v>
      </c>
      <c r="L104" s="21"/>
      <c r="M104" s="21" t="s">
        <v>470</v>
      </c>
      <c r="N104" s="21"/>
      <c r="O104" s="21"/>
      <c r="P104" s="21"/>
      <c r="Q104" s="18"/>
      <c r="R104" s="21"/>
      <c r="S104" s="21"/>
      <c r="T104" s="82"/>
      <c r="U104" s="21"/>
    </row>
    <row r="105" spans="1:21" ht="16.5" customHeight="1" x14ac:dyDescent="0.3">
      <c r="A105" s="63"/>
      <c r="B105" s="21"/>
      <c r="C105" s="21"/>
      <c r="D105" s="51"/>
      <c r="E105" s="44"/>
      <c r="F105" s="21"/>
      <c r="G105" s="21"/>
      <c r="H105" s="21"/>
      <c r="I105" s="21"/>
      <c r="J105" s="21"/>
      <c r="K105" s="19" t="s">
        <v>473</v>
      </c>
      <c r="L105" s="21"/>
      <c r="M105" s="21" t="s">
        <v>472</v>
      </c>
      <c r="N105" s="21"/>
      <c r="O105" s="19"/>
      <c r="P105" s="21"/>
      <c r="Q105" s="18"/>
      <c r="R105" s="21"/>
      <c r="S105" s="21"/>
      <c r="T105" s="82"/>
      <c r="U105" s="21"/>
    </row>
    <row r="106" spans="1:21" ht="31.5" customHeight="1" x14ac:dyDescent="0.3">
      <c r="A106" s="93"/>
      <c r="B106" s="24"/>
      <c r="C106" s="24"/>
      <c r="D106" s="161"/>
      <c r="E106" s="45"/>
      <c r="F106" s="24"/>
      <c r="G106" s="24"/>
      <c r="H106" s="24"/>
      <c r="I106" s="24"/>
      <c r="J106" s="24"/>
      <c r="K106" s="26"/>
      <c r="L106" s="24"/>
      <c r="M106" s="24"/>
      <c r="N106" s="24"/>
      <c r="O106" s="26"/>
      <c r="P106" s="24"/>
      <c r="Q106" s="25"/>
      <c r="R106" s="24"/>
      <c r="S106" s="24"/>
      <c r="T106" s="86"/>
      <c r="U106" s="24"/>
    </row>
    <row r="107" spans="1:21" ht="31.5" customHeight="1" x14ac:dyDescent="0.3">
      <c r="A107" s="93"/>
      <c r="B107" s="24"/>
      <c r="C107" s="24"/>
      <c r="D107" s="161"/>
      <c r="E107" s="52"/>
      <c r="F107" s="24"/>
      <c r="G107" s="24"/>
      <c r="H107" s="24"/>
      <c r="I107" s="24"/>
      <c r="J107" s="24"/>
      <c r="K107" s="26"/>
      <c r="L107" s="24"/>
      <c r="M107" s="24"/>
      <c r="N107" s="24"/>
      <c r="O107" s="26"/>
      <c r="P107" s="24"/>
      <c r="Q107" s="25"/>
      <c r="R107" s="24"/>
      <c r="S107" s="24"/>
      <c r="T107" s="86"/>
      <c r="U107" s="24"/>
    </row>
    <row r="108" spans="1:21" ht="31.5" customHeight="1" x14ac:dyDescent="0.3">
      <c r="A108" s="93"/>
      <c r="B108" s="24"/>
      <c r="C108" s="24"/>
      <c r="D108" s="161"/>
      <c r="E108" s="45"/>
      <c r="F108" s="24"/>
      <c r="G108" s="24"/>
      <c r="H108" s="24"/>
      <c r="I108" s="24"/>
      <c r="J108" s="24"/>
      <c r="K108" s="28"/>
      <c r="L108" s="29"/>
      <c r="M108" s="30"/>
      <c r="N108" s="24"/>
      <c r="O108" s="28"/>
      <c r="P108" s="24"/>
      <c r="Q108" s="25"/>
      <c r="R108" s="24"/>
      <c r="S108" s="24"/>
      <c r="T108" s="86"/>
      <c r="U108" s="24"/>
    </row>
    <row r="109" spans="1:21" ht="31.5" customHeight="1" x14ac:dyDescent="0.3">
      <c r="A109" s="93"/>
      <c r="B109" s="24"/>
      <c r="C109" s="24"/>
      <c r="D109" s="161"/>
      <c r="E109" s="45"/>
      <c r="F109" s="24"/>
      <c r="G109" s="24"/>
      <c r="H109" s="24"/>
      <c r="I109" s="24"/>
      <c r="J109" s="24"/>
      <c r="K109" s="29"/>
      <c r="L109" s="29"/>
      <c r="M109" s="29"/>
      <c r="N109" s="24"/>
      <c r="O109" s="29"/>
      <c r="P109" s="24"/>
      <c r="Q109" s="25"/>
      <c r="R109" s="24"/>
      <c r="S109" s="24"/>
      <c r="T109" s="86"/>
      <c r="U109" s="24"/>
    </row>
    <row r="110" spans="1:21" ht="31.5" customHeight="1" x14ac:dyDescent="0.3">
      <c r="A110" s="93"/>
      <c r="B110" s="24"/>
      <c r="C110" s="24"/>
      <c r="D110" s="161"/>
      <c r="E110" s="45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5"/>
      <c r="R110" s="24"/>
      <c r="S110" s="24"/>
      <c r="T110" s="86"/>
      <c r="U110" s="24"/>
    </row>
    <row r="111" spans="1:21" ht="31.5" customHeight="1" x14ac:dyDescent="0.3">
      <c r="A111" s="93"/>
      <c r="B111" s="24"/>
      <c r="C111" s="24"/>
      <c r="D111" s="161"/>
      <c r="E111" s="45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5"/>
      <c r="R111" s="24"/>
      <c r="S111" s="24"/>
      <c r="T111" s="86"/>
      <c r="U111" s="24"/>
    </row>
    <row r="112" spans="1:21" ht="31.5" customHeight="1" x14ac:dyDescent="0.3">
      <c r="A112" s="93"/>
      <c r="B112" s="24"/>
      <c r="C112" s="24"/>
      <c r="D112" s="161"/>
      <c r="E112" s="45"/>
      <c r="F112" s="24"/>
      <c r="G112" s="24"/>
      <c r="H112" s="24"/>
      <c r="I112" s="24"/>
      <c r="J112" s="24"/>
      <c r="K112"/>
      <c r="L112" s="24"/>
      <c r="M112"/>
      <c r="N112" s="24"/>
      <c r="O112"/>
      <c r="P112" s="24"/>
      <c r="Q112" s="25"/>
      <c r="R112" s="24"/>
      <c r="S112" s="24"/>
      <c r="T112" s="86"/>
      <c r="U112" s="24"/>
    </row>
    <row r="113" spans="1:21" ht="31.5" customHeight="1" x14ac:dyDescent="0.3">
      <c r="A113" s="93"/>
      <c r="B113" s="24"/>
      <c r="C113" s="24"/>
      <c r="D113" s="161"/>
      <c r="E113" s="45"/>
      <c r="F113" s="24"/>
      <c r="G113" s="24"/>
      <c r="H113" s="24"/>
      <c r="I113" s="24"/>
      <c r="J113" s="24"/>
      <c r="K113" s="31"/>
      <c r="L113" s="29"/>
      <c r="M113" s="29"/>
      <c r="N113" s="24"/>
      <c r="O113" s="31"/>
      <c r="P113" s="24"/>
      <c r="Q113" s="25"/>
      <c r="R113" s="24"/>
      <c r="S113" s="24"/>
      <c r="T113" s="86"/>
      <c r="U113" s="24"/>
    </row>
    <row r="114" spans="1:21" ht="31.5" customHeight="1" x14ac:dyDescent="0.3">
      <c r="A114" s="93"/>
      <c r="B114" s="24"/>
      <c r="C114" s="24"/>
      <c r="D114" s="161"/>
      <c r="E114" s="45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5"/>
      <c r="R114" s="24"/>
      <c r="S114" s="24"/>
      <c r="T114" s="86"/>
      <c r="U114" s="24"/>
    </row>
    <row r="115" spans="1:21" ht="31.5" customHeight="1" x14ac:dyDescent="0.3">
      <c r="A115" s="93"/>
      <c r="B115" s="24"/>
      <c r="C115" s="24"/>
      <c r="D115" s="161"/>
      <c r="E115" s="45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5"/>
      <c r="R115" s="24"/>
      <c r="S115" s="24"/>
      <c r="T115" s="86"/>
      <c r="U115" s="24"/>
    </row>
    <row r="116" spans="1:21" ht="31.5" customHeight="1" x14ac:dyDescent="0.3">
      <c r="A116" s="93"/>
      <c r="B116" s="24"/>
      <c r="C116" s="24"/>
      <c r="D116" s="161"/>
      <c r="E116" s="45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5"/>
      <c r="R116" s="24"/>
      <c r="S116" s="24"/>
      <c r="T116" s="86"/>
      <c r="U116" s="24"/>
    </row>
    <row r="117" spans="1:21" ht="31.5" customHeight="1" x14ac:dyDescent="0.3">
      <c r="A117" s="93"/>
      <c r="B117" s="24"/>
      <c r="C117" s="24"/>
      <c r="D117" s="161"/>
      <c r="E117" s="45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5"/>
      <c r="R117" s="24"/>
      <c r="S117" s="24"/>
      <c r="T117" s="86"/>
      <c r="U117" s="24"/>
    </row>
    <row r="118" spans="1:21" ht="31.5" customHeight="1" x14ac:dyDescent="0.3">
      <c r="A118" s="93"/>
      <c r="B118" s="24"/>
      <c r="C118" s="24"/>
      <c r="D118" s="161"/>
      <c r="E118" s="45"/>
      <c r="F118" s="24"/>
      <c r="G118" s="24"/>
      <c r="H118" s="24"/>
      <c r="I118" s="24"/>
      <c r="J118" s="24"/>
      <c r="K118" s="26"/>
      <c r="L118" s="24"/>
      <c r="M118" s="24"/>
      <c r="N118" s="24"/>
      <c r="O118" s="26"/>
      <c r="P118" s="24"/>
      <c r="Q118" s="25"/>
      <c r="R118" s="24"/>
      <c r="S118" s="24"/>
      <c r="T118" s="86"/>
      <c r="U118" s="24"/>
    </row>
    <row r="119" spans="1:21" ht="31.5" customHeight="1" x14ac:dyDescent="0.3">
      <c r="A119" s="93"/>
      <c r="B119" s="24"/>
      <c r="C119" s="24"/>
      <c r="D119" s="161"/>
      <c r="E119" s="45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5"/>
      <c r="R119" s="24"/>
      <c r="S119" s="24"/>
      <c r="T119" s="86"/>
      <c r="U119" s="24"/>
    </row>
    <row r="120" spans="1:21" ht="31.5" customHeight="1" x14ac:dyDescent="0.3">
      <c r="A120" s="93"/>
      <c r="B120" s="24"/>
      <c r="C120" s="24"/>
      <c r="D120" s="161"/>
      <c r="E120" s="52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5"/>
      <c r="R120" s="24"/>
      <c r="S120" s="24"/>
      <c r="T120" s="86"/>
      <c r="U120" s="24"/>
    </row>
    <row r="121" spans="1:21" ht="31.5" customHeight="1" x14ac:dyDescent="0.3">
      <c r="A121" s="93"/>
      <c r="B121" s="24"/>
      <c r="C121" s="24"/>
      <c r="D121" s="161"/>
      <c r="E121" s="45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5"/>
      <c r="R121" s="24"/>
      <c r="S121" s="24"/>
      <c r="T121" s="86"/>
      <c r="U121" s="24"/>
    </row>
    <row r="122" spans="1:21" ht="31.5" customHeight="1" x14ac:dyDescent="0.3">
      <c r="A122" s="93"/>
      <c r="B122" s="24"/>
      <c r="C122" s="24"/>
      <c r="D122" s="161"/>
      <c r="E122" s="45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5"/>
      <c r="R122" s="24"/>
      <c r="S122" s="24"/>
      <c r="T122" s="86"/>
      <c r="U122" s="24"/>
    </row>
    <row r="123" spans="1:21" ht="31.5" customHeight="1" x14ac:dyDescent="0.3">
      <c r="A123" s="93"/>
      <c r="B123" s="24"/>
      <c r="C123" s="24"/>
      <c r="D123" s="161"/>
      <c r="E123" s="45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5"/>
      <c r="R123" s="24"/>
      <c r="S123" s="24"/>
      <c r="T123" s="86"/>
      <c r="U123" s="24"/>
    </row>
    <row r="124" spans="1:21" ht="31.5" customHeight="1" x14ac:dyDescent="0.3">
      <c r="A124" s="93"/>
      <c r="B124" s="24"/>
      <c r="C124" s="24"/>
      <c r="D124" s="161"/>
      <c r="E124" s="45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5"/>
      <c r="R124" s="24"/>
      <c r="S124" s="24"/>
      <c r="T124" s="86"/>
      <c r="U124" s="24"/>
    </row>
    <row r="125" spans="1:21" ht="14.7" customHeight="1" x14ac:dyDescent="0.3">
      <c r="A125" s="93"/>
      <c r="B125" s="24"/>
      <c r="C125" s="24"/>
      <c r="D125" s="161"/>
      <c r="E125" s="52"/>
      <c r="F125" s="24"/>
      <c r="G125" s="24"/>
      <c r="H125" s="24"/>
      <c r="I125" s="24"/>
      <c r="J125" s="24"/>
      <c r="L125" s="32"/>
      <c r="M125" s="24"/>
      <c r="N125" s="24"/>
      <c r="O125" s="24"/>
      <c r="P125" s="24"/>
      <c r="Q125" s="25"/>
      <c r="R125" s="24"/>
      <c r="S125" s="24"/>
      <c r="T125" s="86"/>
      <c r="U125" s="24"/>
    </row>
    <row r="126" spans="1:21" ht="14.7" customHeight="1" x14ac:dyDescent="0.3">
      <c r="A126" s="93"/>
      <c r="B126" s="24"/>
      <c r="C126" s="24"/>
      <c r="D126" s="161"/>
      <c r="E126" s="52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5"/>
      <c r="R126" s="24"/>
      <c r="S126" s="24"/>
      <c r="T126" s="86"/>
      <c r="U126" s="24"/>
    </row>
    <row r="127" spans="1:21" ht="14.7" customHeight="1" x14ac:dyDescent="0.3">
      <c r="A127" s="93"/>
      <c r="B127" s="24"/>
      <c r="C127" s="24"/>
      <c r="D127" s="161"/>
      <c r="E127" s="52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5"/>
      <c r="R127" s="24"/>
      <c r="S127" s="24"/>
      <c r="T127" s="86"/>
      <c r="U127" s="24"/>
    </row>
    <row r="128" spans="1:21" ht="14.7" customHeight="1" x14ac:dyDescent="0.3">
      <c r="A128" s="93"/>
      <c r="B128" s="24"/>
      <c r="C128" s="24"/>
      <c r="D128" s="161"/>
      <c r="E128" s="52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5"/>
      <c r="R128" s="24"/>
      <c r="S128" s="24"/>
      <c r="T128" s="86"/>
      <c r="U128" s="24"/>
    </row>
    <row r="129" spans="1:21" ht="14.7" customHeight="1" x14ac:dyDescent="0.3">
      <c r="A129" s="93"/>
      <c r="B129" s="24"/>
      <c r="C129" s="24"/>
      <c r="D129" s="161"/>
      <c r="E129" s="52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5"/>
      <c r="R129" s="24"/>
      <c r="S129" s="24"/>
      <c r="T129" s="86"/>
      <c r="U129" s="24"/>
    </row>
    <row r="130" spans="1:21" ht="14.7" customHeight="1" x14ac:dyDescent="0.3">
      <c r="A130" s="93"/>
      <c r="B130" s="24"/>
      <c r="C130" s="24"/>
      <c r="D130" s="161"/>
      <c r="E130" s="52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5"/>
      <c r="R130" s="24"/>
      <c r="S130" s="24"/>
      <c r="T130" s="86"/>
      <c r="U130" s="24"/>
    </row>
    <row r="131" spans="1:21" ht="14.7" customHeight="1" x14ac:dyDescent="0.3">
      <c r="A131" s="93"/>
      <c r="B131" s="24"/>
      <c r="C131" s="24"/>
      <c r="D131" s="161"/>
      <c r="E131" s="52"/>
      <c r="F131" s="24"/>
      <c r="G131" s="24"/>
      <c r="H131" s="24"/>
      <c r="I131" s="24"/>
      <c r="J131" s="24"/>
      <c r="K131" s="26"/>
      <c r="L131" s="24"/>
      <c r="M131" s="24"/>
      <c r="N131" s="24"/>
      <c r="O131" s="26"/>
      <c r="P131" s="24"/>
      <c r="Q131" s="25"/>
      <c r="R131" s="24"/>
      <c r="S131" s="24"/>
      <c r="T131" s="85"/>
      <c r="U131" s="24"/>
    </row>
    <row r="132" spans="1:21" ht="14.7" customHeight="1" x14ac:dyDescent="0.3">
      <c r="A132" s="93"/>
      <c r="B132" s="24"/>
      <c r="C132" s="24"/>
      <c r="D132" s="161"/>
      <c r="E132" s="52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5"/>
      <c r="R132" s="24"/>
      <c r="S132" s="24"/>
      <c r="T132" s="86"/>
      <c r="U132" s="24"/>
    </row>
    <row r="133" spans="1:21" ht="14.7" customHeight="1" x14ac:dyDescent="0.3">
      <c r="A133" s="93"/>
      <c r="B133" s="24"/>
      <c r="C133" s="24"/>
      <c r="D133" s="161"/>
      <c r="E133" s="52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5"/>
      <c r="R133" s="24"/>
      <c r="S133" s="24"/>
      <c r="T133" s="86"/>
      <c r="U133" s="24"/>
    </row>
    <row r="134" spans="1:21" ht="14.7" customHeight="1" x14ac:dyDescent="0.3">
      <c r="A134" s="93"/>
      <c r="B134" s="24"/>
      <c r="C134" s="24"/>
      <c r="D134" s="161"/>
      <c r="E134" s="52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5"/>
      <c r="R134" s="24"/>
      <c r="S134" s="24"/>
      <c r="T134" s="86"/>
      <c r="U134" s="24"/>
    </row>
    <row r="135" spans="1:21" ht="14.7" customHeight="1" x14ac:dyDescent="0.3">
      <c r="A135" s="93"/>
      <c r="B135" s="24"/>
      <c r="C135" s="24"/>
      <c r="D135" s="161"/>
      <c r="E135" s="52"/>
      <c r="F135" s="24"/>
      <c r="G135" s="24"/>
      <c r="H135" s="24"/>
      <c r="I135" s="24"/>
      <c r="J135" s="24"/>
      <c r="K135" s="26"/>
      <c r="L135" s="24"/>
      <c r="M135" s="24"/>
      <c r="N135" s="24"/>
      <c r="O135" s="24"/>
      <c r="P135" s="24"/>
      <c r="Q135" s="25"/>
      <c r="R135" s="24"/>
      <c r="S135" s="24"/>
      <c r="T135" s="86"/>
      <c r="U135" s="24"/>
    </row>
    <row r="136" spans="1:21" ht="14.7" customHeight="1" x14ac:dyDescent="0.3">
      <c r="A136" s="93"/>
      <c r="B136" s="24"/>
      <c r="C136" s="24"/>
      <c r="D136" s="161"/>
      <c r="E136" s="52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5"/>
      <c r="R136" s="24"/>
      <c r="S136" s="24"/>
      <c r="T136" s="86"/>
      <c r="U136" s="24"/>
    </row>
    <row r="137" spans="1:21" ht="14.7" customHeight="1" x14ac:dyDescent="0.3">
      <c r="A137" s="93"/>
      <c r="B137" s="24"/>
      <c r="C137" s="24"/>
      <c r="D137" s="161"/>
      <c r="E137" s="52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5"/>
      <c r="R137" s="24"/>
      <c r="S137" s="24"/>
      <c r="T137" s="86"/>
      <c r="U137" s="24"/>
    </row>
    <row r="138" spans="1:21" ht="14.7" customHeight="1" x14ac:dyDescent="0.3">
      <c r="A138" s="93"/>
      <c r="B138" s="24"/>
      <c r="C138" s="24"/>
      <c r="D138" s="161"/>
      <c r="E138" s="45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5"/>
      <c r="R138" s="24"/>
      <c r="S138" s="24"/>
      <c r="T138" s="86"/>
      <c r="U138" s="24"/>
    </row>
    <row r="139" spans="1:21" ht="14.7" customHeight="1" x14ac:dyDescent="0.3">
      <c r="A139" s="93"/>
      <c r="B139" s="24"/>
      <c r="C139" s="24"/>
      <c r="D139" s="161"/>
      <c r="E139" s="45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5"/>
      <c r="R139" s="24"/>
      <c r="S139" s="24"/>
      <c r="T139" s="86"/>
      <c r="U139" s="24"/>
    </row>
    <row r="140" spans="1:21" ht="14.7" customHeight="1" x14ac:dyDescent="0.3">
      <c r="A140" s="93"/>
      <c r="B140" s="24"/>
      <c r="C140" s="24"/>
      <c r="D140" s="161"/>
      <c r="E140" s="45"/>
      <c r="F140" s="24"/>
      <c r="G140" s="24"/>
      <c r="H140" s="24"/>
      <c r="I140" s="24"/>
      <c r="J140" s="24"/>
      <c r="K140" s="26"/>
      <c r="L140" s="24"/>
      <c r="M140" s="24"/>
      <c r="N140" s="24"/>
      <c r="O140" s="26"/>
      <c r="P140" s="24"/>
      <c r="Q140" s="25"/>
      <c r="R140" s="24"/>
      <c r="S140" s="24"/>
      <c r="T140" s="86"/>
      <c r="U140" s="24"/>
    </row>
    <row r="141" spans="1:21" ht="14.7" customHeight="1" x14ac:dyDescent="0.3">
      <c r="A141" s="93"/>
      <c r="B141" s="24"/>
      <c r="C141" s="24"/>
      <c r="D141" s="161"/>
      <c r="E141" s="45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5"/>
      <c r="R141" s="24"/>
      <c r="S141" s="24"/>
      <c r="T141" s="86"/>
      <c r="U141" s="24"/>
    </row>
    <row r="142" spans="1:21" ht="14.7" customHeight="1" x14ac:dyDescent="0.3">
      <c r="A142" s="93"/>
      <c r="B142" s="24"/>
      <c r="C142" s="24"/>
      <c r="D142" s="161"/>
      <c r="E142" s="45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5"/>
      <c r="R142" s="24"/>
      <c r="S142" s="24"/>
      <c r="T142" s="86"/>
      <c r="U142" s="24"/>
    </row>
    <row r="143" spans="1:21" ht="14.7" customHeight="1" x14ac:dyDescent="0.3">
      <c r="A143" s="93"/>
      <c r="B143" s="24"/>
      <c r="C143" s="24"/>
      <c r="D143" s="45"/>
      <c r="E143" s="45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5"/>
      <c r="R143" s="24"/>
      <c r="S143" s="24"/>
      <c r="T143" s="86"/>
      <c r="U143" s="24"/>
    </row>
    <row r="144" spans="1:21" ht="14.7" customHeight="1" x14ac:dyDescent="0.3">
      <c r="A144" s="93"/>
      <c r="B144" s="24"/>
      <c r="C144" s="24"/>
      <c r="D144" s="45"/>
      <c r="E144" s="52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5"/>
      <c r="R144" s="24"/>
      <c r="S144" s="24"/>
      <c r="T144" s="86"/>
      <c r="U144" s="24"/>
    </row>
    <row r="145" spans="1:21" ht="14.7" customHeight="1" x14ac:dyDescent="0.3">
      <c r="A145" s="93"/>
      <c r="B145" s="24"/>
      <c r="C145" s="24"/>
      <c r="D145" s="45"/>
      <c r="E145" s="52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5"/>
      <c r="R145" s="24"/>
      <c r="S145" s="24"/>
      <c r="T145" s="86"/>
      <c r="U145" s="24"/>
    </row>
    <row r="146" spans="1:21" ht="14.7" customHeight="1" x14ac:dyDescent="0.3">
      <c r="A146" s="93"/>
      <c r="B146" s="24"/>
      <c r="C146" s="24"/>
      <c r="D146" s="45"/>
      <c r="E146" s="45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5"/>
      <c r="R146" s="24"/>
      <c r="S146" s="24"/>
      <c r="T146" s="86"/>
      <c r="U146" s="24"/>
    </row>
    <row r="147" spans="1:21" ht="14.7" customHeight="1" x14ac:dyDescent="0.3">
      <c r="A147" s="93"/>
      <c r="B147" s="24"/>
      <c r="C147" s="24"/>
      <c r="D147" s="45"/>
      <c r="E147" s="45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5"/>
      <c r="R147" s="24"/>
      <c r="S147" s="24"/>
      <c r="T147" s="86"/>
      <c r="U147" s="24"/>
    </row>
    <row r="148" spans="1:21" ht="14.7" customHeight="1" x14ac:dyDescent="0.3">
      <c r="A148" s="93"/>
      <c r="B148" s="24"/>
      <c r="C148" s="24"/>
      <c r="D148" s="45"/>
      <c r="E148" s="45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5"/>
      <c r="R148" s="24"/>
      <c r="S148" s="24"/>
      <c r="T148" s="86"/>
      <c r="U148" s="24"/>
    </row>
    <row r="149" spans="1:21" ht="14.7" customHeight="1" x14ac:dyDescent="0.3">
      <c r="A149" s="93"/>
      <c r="B149" s="24"/>
      <c r="C149" s="24"/>
      <c r="D149" s="45"/>
      <c r="E149" s="45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5"/>
      <c r="R149" s="24"/>
      <c r="S149" s="24"/>
      <c r="T149" s="86"/>
      <c r="U149" s="24"/>
    </row>
    <row r="150" spans="1:21" ht="14.7" customHeight="1" x14ac:dyDescent="0.3">
      <c r="A150" s="165"/>
      <c r="B150" s="117"/>
      <c r="C150" s="117"/>
      <c r="D150" s="118"/>
      <c r="E150" s="45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5"/>
      <c r="R150" s="24"/>
      <c r="S150" s="24"/>
      <c r="T150" s="86"/>
      <c r="U150" s="24"/>
    </row>
    <row r="151" spans="1:21" ht="14.7" customHeight="1" x14ac:dyDescent="0.3">
      <c r="A151" s="165"/>
      <c r="B151" s="117"/>
      <c r="C151" s="117"/>
      <c r="D151" s="118"/>
      <c r="E151" s="45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5"/>
      <c r="R151" s="24"/>
      <c r="S151" s="24"/>
      <c r="T151" s="86"/>
      <c r="U151" s="24"/>
    </row>
    <row r="152" spans="1:21" ht="14.7" customHeight="1" x14ac:dyDescent="0.3">
      <c r="A152" s="165"/>
      <c r="B152" s="119"/>
      <c r="C152" s="119"/>
      <c r="D152" s="95"/>
      <c r="Q152" s="33"/>
    </row>
    <row r="153" spans="1:21" s="119" customFormat="1" ht="14.7" customHeight="1" x14ac:dyDescent="0.3">
      <c r="A153" s="162"/>
      <c r="D153" s="95"/>
      <c r="E153" s="95"/>
      <c r="Q153" s="163"/>
      <c r="T153" s="164"/>
    </row>
    <row r="154" spans="1:21" s="13" customFormat="1" ht="14.7" customHeight="1" x14ac:dyDescent="0.3">
      <c r="A154" s="162"/>
      <c r="B154" s="166"/>
      <c r="C154" s="166"/>
      <c r="D154" s="167"/>
      <c r="E154" s="53"/>
      <c r="K154" s="31"/>
      <c r="O154" s="31"/>
      <c r="Q154" s="33"/>
      <c r="T154" s="87"/>
    </row>
    <row r="155" spans="1:21" s="13" customFormat="1" ht="14.7" customHeight="1" x14ac:dyDescent="0.3">
      <c r="A155" s="168"/>
      <c r="B155" s="166"/>
      <c r="C155" s="166"/>
      <c r="D155" s="167"/>
      <c r="E155" s="46"/>
      <c r="Q155" s="33"/>
      <c r="T155" s="87"/>
    </row>
    <row r="156" spans="1:21" s="13" customFormat="1" ht="14.7" customHeight="1" x14ac:dyDescent="0.3">
      <c r="A156" s="162"/>
      <c r="B156" s="166"/>
      <c r="C156" s="166"/>
      <c r="D156" s="167"/>
      <c r="E156" s="46"/>
      <c r="Q156" s="33"/>
      <c r="T156" s="87"/>
    </row>
    <row r="157" spans="1:21" s="13" customFormat="1" ht="14.7" customHeight="1" x14ac:dyDescent="0.3">
      <c r="A157" s="162"/>
      <c r="B157" s="166"/>
      <c r="C157" s="166"/>
      <c r="D157" s="169"/>
      <c r="E157" s="46"/>
      <c r="K157" s="34"/>
      <c r="O157" s="34"/>
      <c r="Q157" s="33"/>
      <c r="T157" s="87"/>
    </row>
    <row r="158" spans="1:21" ht="14.7" customHeight="1" x14ac:dyDescent="0.3">
      <c r="A158" s="168"/>
      <c r="B158" s="119"/>
      <c r="C158" s="119"/>
      <c r="D158" s="95"/>
      <c r="Q158" s="33"/>
    </row>
    <row r="159" spans="1:21" ht="14.7" customHeight="1" x14ac:dyDescent="0.3">
      <c r="A159" s="162"/>
      <c r="B159" s="119"/>
      <c r="C159" s="119"/>
      <c r="D159" s="95"/>
      <c r="Q159" s="33"/>
    </row>
    <row r="160" spans="1:21" ht="14.7" customHeight="1" x14ac:dyDescent="0.3">
      <c r="A160" s="162"/>
      <c r="B160" s="119"/>
      <c r="C160" s="119"/>
      <c r="D160" s="95"/>
      <c r="Q160" s="33"/>
    </row>
    <row r="161" spans="1:21" ht="14.7" customHeight="1" x14ac:dyDescent="0.3">
      <c r="Q161" s="33"/>
    </row>
    <row r="162" spans="1:21" ht="14.7" customHeight="1" x14ac:dyDescent="0.3">
      <c r="Q162" s="33"/>
    </row>
    <row r="163" spans="1:21" ht="14.7" customHeight="1" x14ac:dyDescent="0.3">
      <c r="Q163" s="33"/>
    </row>
    <row r="164" spans="1:21" ht="14.7" customHeight="1" x14ac:dyDescent="0.3">
      <c r="Q164" s="33"/>
    </row>
    <row r="165" spans="1:21" ht="14.7" customHeight="1" x14ac:dyDescent="0.3">
      <c r="Q165" s="33"/>
    </row>
    <row r="166" spans="1:21" ht="14.7" customHeight="1" x14ac:dyDescent="0.3">
      <c r="Q166" s="33"/>
    </row>
    <row r="167" spans="1:21" ht="14.7" customHeight="1" x14ac:dyDescent="0.3">
      <c r="Q167" s="33"/>
    </row>
    <row r="168" spans="1:21" s="13" customFormat="1" ht="14.7" customHeight="1" x14ac:dyDescent="0.3">
      <c r="A168" s="64"/>
      <c r="D168" s="46"/>
      <c r="E168" s="46"/>
      <c r="Q168" s="33"/>
      <c r="T168" s="87"/>
    </row>
    <row r="169" spans="1:21" s="13" customFormat="1" ht="14.7" customHeight="1" x14ac:dyDescent="0.3">
      <c r="A169" s="64"/>
      <c r="B169" s="29"/>
      <c r="C169" s="29"/>
      <c r="D169" s="47"/>
      <c r="E169" s="52"/>
      <c r="F169" s="29"/>
      <c r="G169" s="29"/>
      <c r="H169" s="29"/>
      <c r="I169" s="29"/>
      <c r="J169" s="29"/>
      <c r="K169" s="31"/>
      <c r="L169" s="29"/>
      <c r="M169" s="31"/>
      <c r="N169" s="29"/>
      <c r="O169" s="31"/>
      <c r="P169" s="29"/>
      <c r="Q169" s="25"/>
      <c r="R169" s="29"/>
      <c r="S169" s="29"/>
      <c r="T169" s="88"/>
      <c r="U169" s="29"/>
    </row>
    <row r="170" spans="1:21" s="13" customFormat="1" ht="14.7" customHeight="1" x14ac:dyDescent="0.3">
      <c r="A170" s="94"/>
      <c r="B170" s="29"/>
      <c r="C170" s="29"/>
      <c r="D170" s="47"/>
      <c r="E170" s="54"/>
      <c r="F170" s="29"/>
      <c r="G170" s="29"/>
      <c r="H170" s="29"/>
      <c r="I170" s="29"/>
      <c r="J170" s="29"/>
      <c r="K170" s="31"/>
      <c r="L170" s="29"/>
      <c r="M170" s="29"/>
      <c r="N170" s="29"/>
      <c r="O170" s="31"/>
      <c r="P170" s="29"/>
      <c r="Q170" s="25"/>
      <c r="R170" s="29"/>
      <c r="S170" s="29"/>
      <c r="T170" s="88"/>
      <c r="U170" s="29"/>
    </row>
    <row r="171" spans="1:21" s="13" customFormat="1" ht="14.7" customHeight="1" x14ac:dyDescent="0.3">
      <c r="A171" s="93"/>
      <c r="D171" s="46"/>
      <c r="E171" s="46"/>
      <c r="Q171" s="33"/>
      <c r="T171" s="87"/>
    </row>
    <row r="172" spans="1:21" s="13" customFormat="1" ht="14.7" customHeight="1" x14ac:dyDescent="0.3">
      <c r="A172" s="64"/>
      <c r="D172" s="46"/>
      <c r="E172" s="46"/>
      <c r="Q172" s="33"/>
      <c r="T172" s="87"/>
    </row>
    <row r="173" spans="1:21" s="13" customFormat="1" ht="14.7" customHeight="1" x14ac:dyDescent="0.3">
      <c r="A173" s="64"/>
      <c r="D173" s="46"/>
      <c r="E173" s="46"/>
      <c r="Q173" s="33"/>
      <c r="T173" s="87"/>
    </row>
    <row r="174" spans="1:21" s="13" customFormat="1" ht="14.7" customHeight="1" x14ac:dyDescent="0.3">
      <c r="A174" s="64"/>
      <c r="D174" s="46"/>
      <c r="E174" s="46"/>
      <c r="Q174" s="33"/>
      <c r="T174" s="87"/>
    </row>
    <row r="175" spans="1:21" s="13" customFormat="1" ht="14.7" customHeight="1" x14ac:dyDescent="0.3">
      <c r="A175" s="64"/>
      <c r="B175" s="29"/>
      <c r="C175" s="29"/>
      <c r="D175" s="47"/>
      <c r="E175" s="54"/>
      <c r="F175" s="29"/>
      <c r="G175" s="29"/>
      <c r="H175" s="29"/>
      <c r="I175" s="29"/>
      <c r="J175" s="29"/>
      <c r="K175" s="31"/>
      <c r="L175" s="29"/>
      <c r="M175" s="29"/>
      <c r="N175" s="29"/>
      <c r="O175" s="31"/>
      <c r="P175" s="29"/>
      <c r="Q175" s="25"/>
      <c r="R175" s="29"/>
      <c r="S175" s="29"/>
      <c r="T175" s="88"/>
      <c r="U175" s="29"/>
    </row>
    <row r="176" spans="1:21" s="13" customFormat="1" ht="14.7" customHeight="1" x14ac:dyDescent="0.3">
      <c r="A176" s="94"/>
      <c r="B176" s="29"/>
      <c r="C176" s="29"/>
      <c r="D176" s="47"/>
      <c r="E176" s="54"/>
      <c r="F176" s="29"/>
      <c r="G176" s="29"/>
      <c r="H176" s="29"/>
      <c r="I176" s="29"/>
      <c r="J176" s="29"/>
      <c r="K176" s="31"/>
      <c r="L176" s="29"/>
      <c r="M176" s="29"/>
      <c r="N176" s="29"/>
      <c r="O176" s="31"/>
      <c r="P176" s="29"/>
      <c r="Q176" s="25"/>
      <c r="R176" s="29"/>
      <c r="S176" s="29"/>
      <c r="T176" s="88"/>
      <c r="U176" s="29"/>
    </row>
    <row r="177" spans="1:21" s="13" customFormat="1" ht="14.7" customHeight="1" x14ac:dyDescent="0.3">
      <c r="A177" s="94"/>
      <c r="D177" s="46"/>
      <c r="E177" s="46"/>
      <c r="Q177" s="33"/>
      <c r="T177" s="87"/>
    </row>
    <row r="178" spans="1:21" s="13" customFormat="1" ht="14.7" customHeight="1" x14ac:dyDescent="0.3">
      <c r="A178" s="64"/>
      <c r="D178" s="46"/>
      <c r="E178" s="46"/>
      <c r="Q178" s="33"/>
      <c r="T178" s="87"/>
    </row>
    <row r="179" spans="1:21" s="13" customFormat="1" ht="14.7" customHeight="1" x14ac:dyDescent="0.3">
      <c r="A179" s="64"/>
      <c r="B179" s="29"/>
      <c r="C179" s="29"/>
      <c r="D179" s="47"/>
      <c r="E179" s="54"/>
      <c r="F179" s="29"/>
      <c r="G179" s="29"/>
      <c r="H179" s="29"/>
      <c r="I179" s="29"/>
      <c r="J179" s="29"/>
      <c r="K179" s="31"/>
      <c r="L179" s="29"/>
      <c r="M179" s="29"/>
      <c r="N179" s="29"/>
      <c r="O179" s="31"/>
      <c r="P179" s="29"/>
      <c r="Q179" s="25"/>
      <c r="R179" s="29"/>
      <c r="S179" s="29"/>
      <c r="T179" s="88"/>
      <c r="U179" s="29"/>
    </row>
    <row r="180" spans="1:21" s="13" customFormat="1" ht="14.7" customHeight="1" x14ac:dyDescent="0.3">
      <c r="A180" s="94"/>
      <c r="D180" s="46"/>
      <c r="E180" s="46"/>
      <c r="Q180" s="33"/>
      <c r="T180" s="87"/>
    </row>
    <row r="181" spans="1:21" s="13" customFormat="1" ht="14.7" customHeight="1" x14ac:dyDescent="0.3">
      <c r="A181" s="64"/>
      <c r="B181" s="29"/>
      <c r="C181" s="29"/>
      <c r="D181" s="47"/>
      <c r="E181" s="54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5"/>
      <c r="R181" s="29"/>
      <c r="S181" s="29"/>
      <c r="T181" s="88"/>
      <c r="U181" s="29"/>
    </row>
    <row r="182" spans="1:21" s="13" customFormat="1" ht="14.7" customHeight="1" x14ac:dyDescent="0.3">
      <c r="A182" s="93"/>
      <c r="B182" s="29"/>
      <c r="C182" s="29"/>
      <c r="D182" s="47"/>
      <c r="E182" s="54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5"/>
      <c r="R182" s="29"/>
      <c r="S182" s="29"/>
      <c r="T182" s="88"/>
      <c r="U182" s="29"/>
    </row>
    <row r="183" spans="1:21" s="13" customFormat="1" ht="14.7" customHeight="1" x14ac:dyDescent="0.3">
      <c r="A183" s="93"/>
      <c r="D183" s="46"/>
      <c r="E183" s="46"/>
      <c r="Q183" s="33"/>
      <c r="T183" s="87"/>
    </row>
    <row r="184" spans="1:21" ht="14.7" customHeight="1" x14ac:dyDescent="0.3">
      <c r="Q184" s="33"/>
    </row>
    <row r="185" spans="1:21" ht="14.7" customHeight="1" x14ac:dyDescent="0.3">
      <c r="Q185" s="33"/>
    </row>
    <row r="186" spans="1:21" ht="14.7" customHeight="1" x14ac:dyDescent="0.3">
      <c r="Q186" s="33"/>
    </row>
    <row r="187" spans="1:21" ht="14.7" customHeight="1" x14ac:dyDescent="0.3">
      <c r="Q187" s="33"/>
    </row>
    <row r="188" spans="1:21" ht="14.7" customHeight="1" x14ac:dyDescent="0.3">
      <c r="Q188" s="33"/>
    </row>
    <row r="189" spans="1:21" ht="14.7" customHeight="1" x14ac:dyDescent="0.3">
      <c r="Q189" s="33"/>
    </row>
    <row r="190" spans="1:21" ht="14.7" customHeight="1" x14ac:dyDescent="0.3">
      <c r="B190" s="24"/>
      <c r="C190" s="24"/>
      <c r="D190" s="45"/>
      <c r="E190" s="45"/>
      <c r="F190" s="24"/>
      <c r="G190" s="24"/>
      <c r="H190" s="24"/>
      <c r="I190" s="24"/>
      <c r="J190" s="24"/>
      <c r="K190" s="27"/>
      <c r="L190" s="24"/>
      <c r="M190" s="27"/>
      <c r="N190" s="24"/>
      <c r="O190" s="27"/>
      <c r="P190" s="24"/>
      <c r="Q190" s="35"/>
      <c r="R190" s="24"/>
      <c r="S190" s="24"/>
      <c r="T190" s="86"/>
      <c r="U190" s="24"/>
    </row>
    <row r="191" spans="1:21" ht="14.7" customHeight="1" x14ac:dyDescent="0.3">
      <c r="A191" s="93"/>
      <c r="B191" s="24"/>
      <c r="C191" s="24"/>
      <c r="D191" s="45"/>
      <c r="E191" s="45"/>
      <c r="F191" s="24"/>
      <c r="G191" s="24"/>
      <c r="H191" s="24"/>
      <c r="I191" s="24"/>
      <c r="J191" s="24"/>
      <c r="K191" s="24"/>
      <c r="L191" s="24"/>
      <c r="M191" s="27"/>
      <c r="N191" s="24"/>
      <c r="O191" s="24"/>
      <c r="P191" s="24"/>
      <c r="Q191" s="35"/>
      <c r="R191" s="24"/>
      <c r="S191" s="24"/>
      <c r="T191" s="86"/>
      <c r="U191" s="24"/>
    </row>
    <row r="192" spans="1:21" ht="14.7" customHeight="1" x14ac:dyDescent="0.3">
      <c r="A192" s="93"/>
      <c r="B192" s="24"/>
      <c r="C192" s="24"/>
      <c r="D192" s="45"/>
      <c r="E192" s="45"/>
      <c r="F192" s="24"/>
      <c r="G192" s="24"/>
      <c r="H192" s="24"/>
      <c r="I192" s="24"/>
      <c r="J192" s="24"/>
      <c r="K192" s="24"/>
      <c r="L192" s="24"/>
      <c r="M192" s="27"/>
      <c r="N192" s="24"/>
      <c r="O192" s="24"/>
      <c r="P192" s="24"/>
      <c r="Q192" s="35"/>
      <c r="R192" s="24"/>
      <c r="S192" s="24"/>
      <c r="T192" s="86"/>
      <c r="U192" s="24"/>
    </row>
    <row r="193" spans="1:21" ht="14.7" customHeight="1" x14ac:dyDescent="0.3">
      <c r="A193" s="93"/>
      <c r="B193" s="24"/>
      <c r="C193" s="24"/>
      <c r="D193" s="45"/>
      <c r="E193" s="45"/>
      <c r="F193" s="24"/>
      <c r="G193" s="24"/>
      <c r="H193" s="24"/>
      <c r="I193" s="24"/>
      <c r="J193" s="24"/>
      <c r="K193" s="24"/>
      <c r="L193" s="24"/>
      <c r="M193" s="27"/>
      <c r="N193" s="24"/>
      <c r="O193" s="24"/>
      <c r="P193" s="24"/>
      <c r="Q193" s="35"/>
      <c r="R193" s="24"/>
      <c r="S193" s="24"/>
      <c r="T193" s="86"/>
      <c r="U193" s="24"/>
    </row>
    <row r="194" spans="1:21" ht="15" customHeight="1" x14ac:dyDescent="0.3">
      <c r="A194" s="93"/>
    </row>
    <row r="199" spans="1:21" ht="14.7" customHeight="1" x14ac:dyDescent="0.3">
      <c r="B199" s="24"/>
      <c r="C199" s="24"/>
      <c r="D199" s="48"/>
      <c r="E199" s="55"/>
      <c r="F199" s="24"/>
      <c r="G199" s="24"/>
      <c r="H199" s="24"/>
      <c r="I199" s="24"/>
      <c r="J199" s="24"/>
      <c r="K199" s="27"/>
      <c r="L199" s="24"/>
      <c r="M199" s="24"/>
      <c r="N199" s="24"/>
      <c r="O199" s="27"/>
      <c r="P199" s="24"/>
      <c r="Q199" s="35"/>
      <c r="R199" s="24"/>
      <c r="S199" s="24"/>
      <c r="T199" s="86"/>
      <c r="U199" s="24"/>
    </row>
    <row r="200" spans="1:21" ht="15" customHeight="1" x14ac:dyDescent="0.3">
      <c r="A200" s="94"/>
    </row>
    <row r="201" spans="1:21" ht="14.7" customHeight="1" x14ac:dyDescent="0.3">
      <c r="B201" s="24"/>
      <c r="C201" s="24"/>
      <c r="D201" s="48"/>
      <c r="E201" s="55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35"/>
      <c r="R201" s="24"/>
      <c r="S201" s="24"/>
      <c r="T201" s="86"/>
      <c r="U201" s="24"/>
    </row>
    <row r="202" spans="1:21" ht="15" customHeight="1" x14ac:dyDescent="0.3">
      <c r="A202" s="94"/>
    </row>
    <row r="205" spans="1:21" ht="14.7" customHeight="1" x14ac:dyDescent="0.3">
      <c r="B205" s="24"/>
      <c r="C205" s="24"/>
      <c r="D205" s="48"/>
      <c r="E205" s="45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35"/>
      <c r="R205" s="24"/>
      <c r="S205" s="24"/>
      <c r="T205" s="86"/>
      <c r="U205" s="24"/>
    </row>
    <row r="206" spans="1:21" ht="15" customHeight="1" x14ac:dyDescent="0.3">
      <c r="A206" s="94"/>
    </row>
    <row r="210" spans="1:21" ht="14.7" customHeight="1" x14ac:dyDescent="0.3">
      <c r="B210" s="24"/>
      <c r="C210" s="24"/>
      <c r="D210" s="48"/>
      <c r="E210" s="45"/>
      <c r="F210" s="24"/>
      <c r="G210" s="24"/>
      <c r="H210" s="24"/>
      <c r="I210" s="24"/>
      <c r="J210" s="24"/>
      <c r="K210" s="27"/>
      <c r="L210" s="24"/>
      <c r="M210" s="24"/>
      <c r="N210" s="24"/>
      <c r="O210" s="27"/>
      <c r="P210" s="24"/>
      <c r="Q210" s="35"/>
      <c r="R210" s="24"/>
      <c r="S210" s="24"/>
      <c r="T210" s="86"/>
      <c r="U210" s="24"/>
    </row>
    <row r="211" spans="1:21" ht="15" customHeight="1" x14ac:dyDescent="0.3">
      <c r="A211" s="94"/>
    </row>
    <row r="212" spans="1:21" ht="14.7" customHeight="1" x14ac:dyDescent="0.3">
      <c r="B212" s="24"/>
      <c r="C212" s="24"/>
      <c r="D212" s="48"/>
      <c r="E212" s="45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35"/>
      <c r="R212" s="24"/>
      <c r="S212" s="24"/>
      <c r="T212" s="86"/>
      <c r="U212" s="24"/>
    </row>
    <row r="213" spans="1:21" ht="15" customHeight="1" x14ac:dyDescent="0.3">
      <c r="A213" s="94"/>
    </row>
    <row r="218" spans="1:21" ht="14.7" customHeight="1" x14ac:dyDescent="0.3">
      <c r="B218" s="24"/>
      <c r="C218" s="24"/>
      <c r="D218" s="45"/>
      <c r="E218" s="55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35"/>
      <c r="R218" s="24"/>
      <c r="S218" s="24"/>
      <c r="T218" s="86"/>
      <c r="U218" s="24"/>
    </row>
    <row r="219" spans="1:21" ht="14.7" customHeight="1" x14ac:dyDescent="0.3">
      <c r="A219" s="93"/>
      <c r="B219" s="24"/>
      <c r="C219" s="24"/>
      <c r="D219" s="45"/>
      <c r="E219" s="45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35"/>
      <c r="R219" s="24"/>
      <c r="S219" s="24"/>
      <c r="T219" s="86"/>
      <c r="U219" s="24"/>
    </row>
    <row r="220" spans="1:21" ht="15" customHeight="1" x14ac:dyDescent="0.3">
      <c r="A220" s="93"/>
    </row>
    <row r="222" spans="1:21" ht="14.7" customHeight="1" x14ac:dyDescent="0.3">
      <c r="B222" s="24"/>
      <c r="C222" s="24"/>
      <c r="D222" s="45"/>
      <c r="E222" s="55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35"/>
      <c r="R222" s="24"/>
      <c r="S222" s="24"/>
      <c r="T222" s="86"/>
      <c r="U222" s="24"/>
    </row>
    <row r="223" spans="1:21" ht="15" customHeight="1" x14ac:dyDescent="0.3">
      <c r="A223" s="93"/>
    </row>
    <row r="224" spans="1:21" ht="14.7" customHeight="1" x14ac:dyDescent="0.3">
      <c r="B224" s="24"/>
      <c r="C224" s="24"/>
      <c r="D224" s="45"/>
      <c r="E224" s="55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35"/>
      <c r="R224" s="24"/>
      <c r="S224" s="24"/>
      <c r="T224" s="86"/>
      <c r="U224" s="24"/>
    </row>
    <row r="225" spans="1:21" ht="15" customHeight="1" x14ac:dyDescent="0.3">
      <c r="A225" s="93"/>
    </row>
    <row r="227" spans="1:21" ht="14.7" customHeight="1" x14ac:dyDescent="0.3">
      <c r="B227" s="24"/>
      <c r="C227" s="24"/>
      <c r="D227" s="45"/>
      <c r="E227" s="45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35"/>
      <c r="R227" s="24"/>
      <c r="S227" s="24"/>
      <c r="T227" s="86"/>
      <c r="U227" s="24"/>
    </row>
    <row r="228" spans="1:21" ht="14.7" customHeight="1" x14ac:dyDescent="0.3">
      <c r="A228" s="93"/>
      <c r="B228" s="24"/>
      <c r="C228" s="24"/>
      <c r="D228" s="45"/>
      <c r="E228" s="45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35"/>
      <c r="R228" s="24"/>
      <c r="S228" s="24"/>
      <c r="T228" s="86"/>
      <c r="U228" s="24"/>
    </row>
    <row r="229" spans="1:21" ht="15" customHeight="1" x14ac:dyDescent="0.3">
      <c r="A229" s="93"/>
    </row>
    <row r="238" spans="1:21" ht="14.7" customHeight="1" x14ac:dyDescent="0.3">
      <c r="B238" s="24"/>
      <c r="C238" s="24"/>
      <c r="D238" s="45"/>
      <c r="E238" s="45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35"/>
      <c r="R238" s="24"/>
      <c r="S238" s="24"/>
      <c r="T238" s="86"/>
      <c r="U238" s="24"/>
    </row>
    <row r="239" spans="1:21" ht="14.7" customHeight="1" x14ac:dyDescent="0.3">
      <c r="A239" s="93"/>
      <c r="B239" s="24"/>
      <c r="C239" s="24"/>
      <c r="D239" s="45"/>
      <c r="E239" s="45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35"/>
      <c r="R239" s="24"/>
      <c r="S239" s="24"/>
      <c r="T239" s="86"/>
      <c r="U239" s="24"/>
    </row>
    <row r="240" spans="1:21" ht="14.7" customHeight="1" x14ac:dyDescent="0.3">
      <c r="A240" s="93"/>
      <c r="B240" s="24"/>
      <c r="C240" s="24"/>
      <c r="D240" s="45"/>
      <c r="E240" s="45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35"/>
      <c r="R240" s="24"/>
      <c r="S240" s="24"/>
      <c r="T240" s="86"/>
      <c r="U240" s="24"/>
    </row>
    <row r="241" spans="1:21" ht="14.7" customHeight="1" x14ac:dyDescent="0.3">
      <c r="A241" s="93"/>
      <c r="B241" s="24"/>
      <c r="C241" s="24"/>
      <c r="D241" s="45"/>
      <c r="E241" s="45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35"/>
      <c r="R241" s="24"/>
      <c r="S241" s="24"/>
      <c r="T241" s="86"/>
      <c r="U241" s="24"/>
    </row>
    <row r="242" spans="1:21" ht="14.7" customHeight="1" x14ac:dyDescent="0.3">
      <c r="A242" s="93"/>
      <c r="B242" s="24"/>
      <c r="C242" s="24"/>
      <c r="D242" s="45"/>
      <c r="E242" s="45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35"/>
      <c r="R242" s="24"/>
      <c r="S242" s="24"/>
      <c r="T242" s="86"/>
      <c r="U242" s="24"/>
    </row>
    <row r="243" spans="1:21" ht="15" customHeight="1" x14ac:dyDescent="0.3">
      <c r="A243" s="93"/>
    </row>
  </sheetData>
  <mergeCells count="6">
    <mergeCell ref="B1:C2"/>
    <mergeCell ref="F1:M1"/>
    <mergeCell ref="N1:P1"/>
    <mergeCell ref="F2:J2"/>
    <mergeCell ref="K2:M2"/>
    <mergeCell ref="O2:P2"/>
  </mergeCells>
  <phoneticPr fontId="22" type="noConversion"/>
  <hyperlinks>
    <hyperlink ref="A87" r:id="rId1" display="https://smartcig.anticorruzione.it/AVCP-SmartCig/preparaDettaglioComunicazioneOS.action?codDettaglioCarnet=57968615" xr:uid="{322C21FF-B5F5-43CA-81EE-C8763BAE092E}"/>
  </hyperlinks>
  <pageMargins left="0.7" right="0.7" top="0.75" bottom="0.75" header="0.3" footer="0.3"/>
  <pageSetup paperSize="8" scale="13" fitToWidth="0" orientation="landscape" r:id="rId2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Utente1</cp:lastModifiedBy>
  <cp:lastPrinted>2021-01-29T09:16:01Z</cp:lastPrinted>
  <dcterms:created xsi:type="dcterms:W3CDTF">2017-02-10T12:06:06Z</dcterms:created>
  <dcterms:modified xsi:type="dcterms:W3CDTF">2023-01-30T10:48:56Z</dcterms:modified>
</cp:coreProperties>
</file>